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é konstrukce" sheetId="3" r:id="rId3"/>
    <sheet name="03 - Vedlejší rozpočtové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Bourací práce'!$C$95:$K$362</definedName>
    <definedName name="_xlnm.Print_Area" localSheetId="1">'01 - Bourací práce'!$C$4:$J$39,'01 - Bourací práce'!$C$45:$J$77,'01 - Bourací práce'!$C$83:$K$362</definedName>
    <definedName name="_xlnm.Print_Titles" localSheetId="1">'01 - Bourací práce'!$95:$95</definedName>
    <definedName name="_xlnm._FilterDatabase" localSheetId="2" hidden="1">'02 - Nové konstrukce'!$C$110:$K$1300</definedName>
    <definedName name="_xlnm.Print_Area" localSheetId="2">'02 - Nové konstrukce'!$C$4:$J$39,'02 - Nové konstrukce'!$C$45:$J$92,'02 - Nové konstrukce'!$C$98:$K$1300</definedName>
    <definedName name="_xlnm.Print_Titles" localSheetId="2">'02 - Nové konstrukce'!$110:$110</definedName>
    <definedName name="_xlnm._FilterDatabase" localSheetId="3" hidden="1">'03 - Vedlejší rozpočtové ...'!$C$84:$K$124</definedName>
    <definedName name="_xlnm.Print_Area" localSheetId="3">'03 - Vedlejší rozpočtové ...'!$C$4:$J$39,'03 - Vedlejší rozpočtové ...'!$C$45:$J$66,'03 - Vedlejší rozpočtové ...'!$C$72:$K$124</definedName>
    <definedName name="_xlnm.Print_Titles" localSheetId="3">'03 - Vedlejší rozpočtové ...'!$84:$84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3"/>
  <c r="BH123"/>
  <c r="BG123"/>
  <c r="BF123"/>
  <c r="T123"/>
  <c r="T122"/>
  <c r="R123"/>
  <c r="R122"/>
  <c r="P123"/>
  <c r="P122"/>
  <c r="BI120"/>
  <c r="BH120"/>
  <c r="BG120"/>
  <c r="BF120"/>
  <c r="T120"/>
  <c r="T119"/>
  <c r="R120"/>
  <c r="R119"/>
  <c r="P120"/>
  <c r="P119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37"/>
  <c r="J36"/>
  <c i="1" r="AY56"/>
  <c i="3" r="J35"/>
  <c i="1" r="AX56"/>
  <c i="3" r="BI1300"/>
  <c r="BH1300"/>
  <c r="BG1300"/>
  <c r="BF1300"/>
  <c r="T1300"/>
  <c r="R1300"/>
  <c r="P1300"/>
  <c r="BI1299"/>
  <c r="BH1299"/>
  <c r="BG1299"/>
  <c r="BF1299"/>
  <c r="T1299"/>
  <c r="R1299"/>
  <c r="P1299"/>
  <c r="BI1298"/>
  <c r="BH1298"/>
  <c r="BG1298"/>
  <c r="BF1298"/>
  <c r="T1298"/>
  <c r="R1298"/>
  <c r="P1298"/>
  <c r="BI1297"/>
  <c r="BH1297"/>
  <c r="BG1297"/>
  <c r="BF1297"/>
  <c r="T1297"/>
  <c r="R1297"/>
  <c r="P1297"/>
  <c r="BI1293"/>
  <c r="BH1293"/>
  <c r="BG1293"/>
  <c r="BF1293"/>
  <c r="T1293"/>
  <c r="T1292"/>
  <c r="R1293"/>
  <c r="R1292"/>
  <c r="P1293"/>
  <c r="P1292"/>
  <c r="BI1290"/>
  <c r="BH1290"/>
  <c r="BG1290"/>
  <c r="BF1290"/>
  <c r="T1290"/>
  <c r="R1290"/>
  <c r="P1290"/>
  <c r="BI1289"/>
  <c r="BH1289"/>
  <c r="BG1289"/>
  <c r="BF1289"/>
  <c r="T1289"/>
  <c r="R1289"/>
  <c r="P1289"/>
  <c r="BI1286"/>
  <c r="BH1286"/>
  <c r="BG1286"/>
  <c r="BF1286"/>
  <c r="T1286"/>
  <c r="R1286"/>
  <c r="P1286"/>
  <c r="BI1285"/>
  <c r="BH1285"/>
  <c r="BG1285"/>
  <c r="BF1285"/>
  <c r="T1285"/>
  <c r="R1285"/>
  <c r="P1285"/>
  <c r="BI1284"/>
  <c r="BH1284"/>
  <c r="BG1284"/>
  <c r="BF1284"/>
  <c r="T1284"/>
  <c r="R1284"/>
  <c r="P1284"/>
  <c r="BI1282"/>
  <c r="BH1282"/>
  <c r="BG1282"/>
  <c r="BF1282"/>
  <c r="T1282"/>
  <c r="R1282"/>
  <c r="P1282"/>
  <c r="BI1264"/>
  <c r="BH1264"/>
  <c r="BG1264"/>
  <c r="BF1264"/>
  <c r="T1264"/>
  <c r="R1264"/>
  <c r="P1264"/>
  <c r="BI1247"/>
  <c r="BH1247"/>
  <c r="BG1247"/>
  <c r="BF1247"/>
  <c r="T1247"/>
  <c r="R1247"/>
  <c r="P1247"/>
  <c r="BI1230"/>
  <c r="BH1230"/>
  <c r="BG1230"/>
  <c r="BF1230"/>
  <c r="T1230"/>
  <c r="R1230"/>
  <c r="P1230"/>
  <c r="BI1216"/>
  <c r="BH1216"/>
  <c r="BG1216"/>
  <c r="BF1216"/>
  <c r="T1216"/>
  <c r="R1216"/>
  <c r="P1216"/>
  <c r="BI1203"/>
  <c r="BH1203"/>
  <c r="BG1203"/>
  <c r="BF1203"/>
  <c r="T1203"/>
  <c r="R1203"/>
  <c r="P1203"/>
  <c r="BI1190"/>
  <c r="BH1190"/>
  <c r="BG1190"/>
  <c r="BF1190"/>
  <c r="T1190"/>
  <c r="R1190"/>
  <c r="P1190"/>
  <c r="BI1187"/>
  <c r="BH1187"/>
  <c r="BG1187"/>
  <c r="BF1187"/>
  <c r="T1187"/>
  <c r="R1187"/>
  <c r="P1187"/>
  <c r="BI1185"/>
  <c r="BH1185"/>
  <c r="BG1185"/>
  <c r="BF1185"/>
  <c r="T1185"/>
  <c r="R1185"/>
  <c r="P1185"/>
  <c r="BI1182"/>
  <c r="BH1182"/>
  <c r="BG1182"/>
  <c r="BF1182"/>
  <c r="T1182"/>
  <c r="R1182"/>
  <c r="P1182"/>
  <c r="BI1179"/>
  <c r="BH1179"/>
  <c r="BG1179"/>
  <c r="BF1179"/>
  <c r="T1179"/>
  <c r="R1179"/>
  <c r="P1179"/>
  <c r="BI1174"/>
  <c r="BH1174"/>
  <c r="BG1174"/>
  <c r="BF1174"/>
  <c r="T1174"/>
  <c r="R1174"/>
  <c r="P1174"/>
  <c r="BI1171"/>
  <c r="BH1171"/>
  <c r="BG1171"/>
  <c r="BF1171"/>
  <c r="T1171"/>
  <c r="R1171"/>
  <c r="P1171"/>
  <c r="BI1166"/>
  <c r="BH1166"/>
  <c r="BG1166"/>
  <c r="BF1166"/>
  <c r="T1166"/>
  <c r="R1166"/>
  <c r="P1166"/>
  <c r="BI1161"/>
  <c r="BH1161"/>
  <c r="BG1161"/>
  <c r="BF1161"/>
  <c r="T1161"/>
  <c r="R1161"/>
  <c r="P1161"/>
  <c r="BI1159"/>
  <c r="BH1159"/>
  <c r="BG1159"/>
  <c r="BF1159"/>
  <c r="T1159"/>
  <c r="R1159"/>
  <c r="P1159"/>
  <c r="BI1154"/>
  <c r="BH1154"/>
  <c r="BG1154"/>
  <c r="BF1154"/>
  <c r="T1154"/>
  <c r="R1154"/>
  <c r="P1154"/>
  <c r="BI1149"/>
  <c r="BH1149"/>
  <c r="BG1149"/>
  <c r="BF1149"/>
  <c r="T1149"/>
  <c r="R1149"/>
  <c r="P1149"/>
  <c r="BI1144"/>
  <c r="BH1144"/>
  <c r="BG1144"/>
  <c r="BF1144"/>
  <c r="T1144"/>
  <c r="R1144"/>
  <c r="P1144"/>
  <c r="BI1141"/>
  <c r="BH1141"/>
  <c r="BG1141"/>
  <c r="BF1141"/>
  <c r="T1141"/>
  <c r="R1141"/>
  <c r="P1141"/>
  <c r="BI1138"/>
  <c r="BH1138"/>
  <c r="BG1138"/>
  <c r="BF1138"/>
  <c r="T1138"/>
  <c r="R1138"/>
  <c r="P1138"/>
  <c r="BI1135"/>
  <c r="BH1135"/>
  <c r="BG1135"/>
  <c r="BF1135"/>
  <c r="T1135"/>
  <c r="R1135"/>
  <c r="P1135"/>
  <c r="BI1132"/>
  <c r="BH1132"/>
  <c r="BG1132"/>
  <c r="BF1132"/>
  <c r="T1132"/>
  <c r="R1132"/>
  <c r="P1132"/>
  <c r="BI1129"/>
  <c r="BH1129"/>
  <c r="BG1129"/>
  <c r="BF1129"/>
  <c r="T1129"/>
  <c r="R1129"/>
  <c r="P1129"/>
  <c r="BI1126"/>
  <c r="BH1126"/>
  <c r="BG1126"/>
  <c r="BF1126"/>
  <c r="T1126"/>
  <c r="R1126"/>
  <c r="P1126"/>
  <c r="BI1123"/>
  <c r="BH1123"/>
  <c r="BG1123"/>
  <c r="BF1123"/>
  <c r="T1123"/>
  <c r="R1123"/>
  <c r="P1123"/>
  <c r="BI1120"/>
  <c r="BH1120"/>
  <c r="BG1120"/>
  <c r="BF1120"/>
  <c r="T1120"/>
  <c r="R1120"/>
  <c r="P1120"/>
  <c r="BI1118"/>
  <c r="BH1118"/>
  <c r="BG1118"/>
  <c r="BF1118"/>
  <c r="T1118"/>
  <c r="R1118"/>
  <c r="P1118"/>
  <c r="BI1115"/>
  <c r="BH1115"/>
  <c r="BG1115"/>
  <c r="BF1115"/>
  <c r="T1115"/>
  <c r="R1115"/>
  <c r="P1115"/>
  <c r="BI1113"/>
  <c r="BH1113"/>
  <c r="BG1113"/>
  <c r="BF1113"/>
  <c r="T1113"/>
  <c r="R1113"/>
  <c r="P1113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101"/>
  <c r="BH1101"/>
  <c r="BG1101"/>
  <c r="BF1101"/>
  <c r="T1101"/>
  <c r="R1101"/>
  <c r="P1101"/>
  <c r="BI1098"/>
  <c r="BH1098"/>
  <c r="BG1098"/>
  <c r="BF1098"/>
  <c r="T1098"/>
  <c r="R1098"/>
  <c r="P1098"/>
  <c r="BI1091"/>
  <c r="BH1091"/>
  <c r="BG1091"/>
  <c r="BF1091"/>
  <c r="T1091"/>
  <c r="R1091"/>
  <c r="P1091"/>
  <c r="BI1088"/>
  <c r="BH1088"/>
  <c r="BG1088"/>
  <c r="BF1088"/>
  <c r="T1088"/>
  <c r="R1088"/>
  <c r="P1088"/>
  <c r="BI1085"/>
  <c r="BH1085"/>
  <c r="BG1085"/>
  <c r="BF1085"/>
  <c r="T1085"/>
  <c r="R1085"/>
  <c r="P1085"/>
  <c r="BI1082"/>
  <c r="BH1082"/>
  <c r="BG1082"/>
  <c r="BF1082"/>
  <c r="T1082"/>
  <c r="R1082"/>
  <c r="P1082"/>
  <c r="BI1076"/>
  <c r="BH1076"/>
  <c r="BG1076"/>
  <c r="BF1076"/>
  <c r="T1076"/>
  <c r="R1076"/>
  <c r="P1076"/>
  <c r="BI1068"/>
  <c r="BH1068"/>
  <c r="BG1068"/>
  <c r="BF1068"/>
  <c r="T1068"/>
  <c r="R1068"/>
  <c r="P1068"/>
  <c r="BI1063"/>
  <c r="BH1063"/>
  <c r="BG1063"/>
  <c r="BF1063"/>
  <c r="T1063"/>
  <c r="R1063"/>
  <c r="P1063"/>
  <c r="BI1061"/>
  <c r="BH1061"/>
  <c r="BG1061"/>
  <c r="BF1061"/>
  <c r="T1061"/>
  <c r="R1061"/>
  <c r="P1061"/>
  <c r="BI1055"/>
  <c r="BH1055"/>
  <c r="BG1055"/>
  <c r="BF1055"/>
  <c r="T1055"/>
  <c r="R1055"/>
  <c r="P1055"/>
  <c r="BI1053"/>
  <c r="BH1053"/>
  <c r="BG1053"/>
  <c r="BF1053"/>
  <c r="T1053"/>
  <c r="R1053"/>
  <c r="P1053"/>
  <c r="BI1050"/>
  <c r="BH1050"/>
  <c r="BG1050"/>
  <c r="BF1050"/>
  <c r="T1050"/>
  <c r="R1050"/>
  <c r="P1050"/>
  <c r="BI1048"/>
  <c r="BH1048"/>
  <c r="BG1048"/>
  <c r="BF1048"/>
  <c r="T1048"/>
  <c r="R1048"/>
  <c r="P1048"/>
  <c r="BI1043"/>
  <c r="BH1043"/>
  <c r="BG1043"/>
  <c r="BF1043"/>
  <c r="T1043"/>
  <c r="R1043"/>
  <c r="P1043"/>
  <c r="BI1040"/>
  <c r="BH1040"/>
  <c r="BG1040"/>
  <c r="BF1040"/>
  <c r="T1040"/>
  <c r="R1040"/>
  <c r="P1040"/>
  <c r="BI1037"/>
  <c r="BH1037"/>
  <c r="BG1037"/>
  <c r="BF1037"/>
  <c r="T1037"/>
  <c r="R1037"/>
  <c r="P1037"/>
  <c r="BI1034"/>
  <c r="BH1034"/>
  <c r="BG1034"/>
  <c r="BF1034"/>
  <c r="T1034"/>
  <c r="R1034"/>
  <c r="P1034"/>
  <c r="BI1031"/>
  <c r="BH1031"/>
  <c r="BG1031"/>
  <c r="BF1031"/>
  <c r="T1031"/>
  <c r="R1031"/>
  <c r="P1031"/>
  <c r="BI1029"/>
  <c r="BH1029"/>
  <c r="BG1029"/>
  <c r="BF1029"/>
  <c r="T1029"/>
  <c r="R1029"/>
  <c r="P1029"/>
  <c r="BI1026"/>
  <c r="BH1026"/>
  <c r="BG1026"/>
  <c r="BF1026"/>
  <c r="T1026"/>
  <c r="R1026"/>
  <c r="P1026"/>
  <c r="BI1020"/>
  <c r="BH1020"/>
  <c r="BG1020"/>
  <c r="BF1020"/>
  <c r="T1020"/>
  <c r="R1020"/>
  <c r="P1020"/>
  <c r="BI1013"/>
  <c r="BH1013"/>
  <c r="BG1013"/>
  <c r="BF1013"/>
  <c r="T1013"/>
  <c r="R1013"/>
  <c r="P1013"/>
  <c r="BI1010"/>
  <c r="BH1010"/>
  <c r="BG1010"/>
  <c r="BF1010"/>
  <c r="T1010"/>
  <c r="R1010"/>
  <c r="P1010"/>
  <c r="BI1004"/>
  <c r="BH1004"/>
  <c r="BG1004"/>
  <c r="BF1004"/>
  <c r="T1004"/>
  <c r="R1004"/>
  <c r="P1004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1"/>
  <c r="BH991"/>
  <c r="BG991"/>
  <c r="BF991"/>
  <c r="T991"/>
  <c r="R991"/>
  <c r="P991"/>
  <c r="BI989"/>
  <c r="BH989"/>
  <c r="BG989"/>
  <c r="BF989"/>
  <c r="T989"/>
  <c r="R989"/>
  <c r="P989"/>
  <c r="BI987"/>
  <c r="BH987"/>
  <c r="BG987"/>
  <c r="BF987"/>
  <c r="T987"/>
  <c r="R987"/>
  <c r="P987"/>
  <c r="BI985"/>
  <c r="BH985"/>
  <c r="BG985"/>
  <c r="BF985"/>
  <c r="T985"/>
  <c r="R985"/>
  <c r="P985"/>
  <c r="BI983"/>
  <c r="BH983"/>
  <c r="BG983"/>
  <c r="BF983"/>
  <c r="T983"/>
  <c r="R983"/>
  <c r="P983"/>
  <c r="BI981"/>
  <c r="BH981"/>
  <c r="BG981"/>
  <c r="BF981"/>
  <c r="T981"/>
  <c r="R981"/>
  <c r="P981"/>
  <c r="BI978"/>
  <c r="BH978"/>
  <c r="BG978"/>
  <c r="BF978"/>
  <c r="T978"/>
  <c r="R978"/>
  <c r="P978"/>
  <c r="BI973"/>
  <c r="BH973"/>
  <c r="BG973"/>
  <c r="BF973"/>
  <c r="T973"/>
  <c r="R973"/>
  <c r="P973"/>
  <c r="BI970"/>
  <c r="BH970"/>
  <c r="BG970"/>
  <c r="BF970"/>
  <c r="T970"/>
  <c r="R970"/>
  <c r="P970"/>
  <c r="BI965"/>
  <c r="BH965"/>
  <c r="BG965"/>
  <c r="BF965"/>
  <c r="T965"/>
  <c r="R965"/>
  <c r="P965"/>
  <c r="BI962"/>
  <c r="BH962"/>
  <c r="BG962"/>
  <c r="BF962"/>
  <c r="T962"/>
  <c r="R962"/>
  <c r="P962"/>
  <c r="BI942"/>
  <c r="BH942"/>
  <c r="BG942"/>
  <c r="BF942"/>
  <c r="T942"/>
  <c r="R942"/>
  <c r="P942"/>
  <c r="BI939"/>
  <c r="BH939"/>
  <c r="BG939"/>
  <c r="BF939"/>
  <c r="T939"/>
  <c r="R939"/>
  <c r="P939"/>
  <c r="BI930"/>
  <c r="BH930"/>
  <c r="BG930"/>
  <c r="BF930"/>
  <c r="T930"/>
  <c r="R930"/>
  <c r="P930"/>
  <c r="BI927"/>
  <c r="BH927"/>
  <c r="BG927"/>
  <c r="BF927"/>
  <c r="T927"/>
  <c r="R927"/>
  <c r="P927"/>
  <c r="BI924"/>
  <c r="BH924"/>
  <c r="BG924"/>
  <c r="BF924"/>
  <c r="T924"/>
  <c r="R924"/>
  <c r="P924"/>
  <c r="BI921"/>
  <c r="BH921"/>
  <c r="BG921"/>
  <c r="BF921"/>
  <c r="T921"/>
  <c r="R921"/>
  <c r="P921"/>
  <c r="BI916"/>
  <c r="BH916"/>
  <c r="BG916"/>
  <c r="BF916"/>
  <c r="T916"/>
  <c r="R916"/>
  <c r="P916"/>
  <c r="BI910"/>
  <c r="BH910"/>
  <c r="BG910"/>
  <c r="BF910"/>
  <c r="T910"/>
  <c r="R910"/>
  <c r="P910"/>
  <c r="BI904"/>
  <c r="BH904"/>
  <c r="BG904"/>
  <c r="BF904"/>
  <c r="T904"/>
  <c r="R904"/>
  <c r="P904"/>
  <c r="BI903"/>
  <c r="BH903"/>
  <c r="BG903"/>
  <c r="BF903"/>
  <c r="T903"/>
  <c r="R903"/>
  <c r="P903"/>
  <c r="BI900"/>
  <c r="BH900"/>
  <c r="BG900"/>
  <c r="BF900"/>
  <c r="T900"/>
  <c r="R900"/>
  <c r="P900"/>
  <c r="BI899"/>
  <c r="BH899"/>
  <c r="BG899"/>
  <c r="BF899"/>
  <c r="T899"/>
  <c r="R899"/>
  <c r="P899"/>
  <c r="BI896"/>
  <c r="BH896"/>
  <c r="BG896"/>
  <c r="BF896"/>
  <c r="T896"/>
  <c r="R896"/>
  <c r="P896"/>
  <c r="BI893"/>
  <c r="BH893"/>
  <c r="BG893"/>
  <c r="BF893"/>
  <c r="T893"/>
  <c r="R893"/>
  <c r="P893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2"/>
  <c r="BH882"/>
  <c r="BG882"/>
  <c r="BF882"/>
  <c r="T882"/>
  <c r="R882"/>
  <c r="P882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4"/>
  <c r="BH864"/>
  <c r="BG864"/>
  <c r="BF864"/>
  <c r="T864"/>
  <c r="R864"/>
  <c r="P864"/>
  <c r="BI863"/>
  <c r="BH863"/>
  <c r="BG863"/>
  <c r="BF863"/>
  <c r="T863"/>
  <c r="R863"/>
  <c r="P863"/>
  <c r="BI861"/>
  <c r="BH861"/>
  <c r="BG861"/>
  <c r="BF861"/>
  <c r="T861"/>
  <c r="R861"/>
  <c r="P861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38"/>
  <c r="BH838"/>
  <c r="BG838"/>
  <c r="BF838"/>
  <c r="T838"/>
  <c r="R838"/>
  <c r="P838"/>
  <c r="BI837"/>
  <c r="BH837"/>
  <c r="BG837"/>
  <c r="BF837"/>
  <c r="T837"/>
  <c r="R837"/>
  <c r="P837"/>
  <c r="BI834"/>
  <c r="BH834"/>
  <c r="BG834"/>
  <c r="BF834"/>
  <c r="T834"/>
  <c r="R834"/>
  <c r="P834"/>
  <c r="BI831"/>
  <c r="BH831"/>
  <c r="BG831"/>
  <c r="BF831"/>
  <c r="T831"/>
  <c r="R831"/>
  <c r="P831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7"/>
  <c r="BH817"/>
  <c r="BG817"/>
  <c r="BF817"/>
  <c r="T817"/>
  <c r="R817"/>
  <c r="P817"/>
  <c r="BI815"/>
  <c r="BH815"/>
  <c r="BG815"/>
  <c r="BF815"/>
  <c r="T815"/>
  <c r="R815"/>
  <c r="P815"/>
  <c r="BI809"/>
  <c r="BH809"/>
  <c r="BG809"/>
  <c r="BF809"/>
  <c r="T809"/>
  <c r="R809"/>
  <c r="P809"/>
  <c r="BI807"/>
  <c r="BH807"/>
  <c r="BG807"/>
  <c r="BF807"/>
  <c r="T807"/>
  <c r="R807"/>
  <c r="P807"/>
  <c r="BI804"/>
  <c r="BH804"/>
  <c r="BG804"/>
  <c r="BF804"/>
  <c r="T804"/>
  <c r="R804"/>
  <c r="P804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6"/>
  <c r="BH796"/>
  <c r="BG796"/>
  <c r="BF796"/>
  <c r="T796"/>
  <c r="R796"/>
  <c r="P796"/>
  <c r="BI795"/>
  <c r="BH795"/>
  <c r="BG795"/>
  <c r="BF795"/>
  <c r="T795"/>
  <c r="R795"/>
  <c r="P795"/>
  <c r="BI792"/>
  <c r="BH792"/>
  <c r="BG792"/>
  <c r="BF792"/>
  <c r="T792"/>
  <c r="R792"/>
  <c r="P792"/>
  <c r="BI791"/>
  <c r="BH791"/>
  <c r="BG791"/>
  <c r="BF791"/>
  <c r="T791"/>
  <c r="R791"/>
  <c r="P791"/>
  <c r="BI788"/>
  <c r="BH788"/>
  <c r="BG788"/>
  <c r="BF788"/>
  <c r="T788"/>
  <c r="R788"/>
  <c r="P788"/>
  <c r="BI787"/>
  <c r="BH787"/>
  <c r="BG787"/>
  <c r="BF787"/>
  <c r="T787"/>
  <c r="R787"/>
  <c r="P787"/>
  <c r="BI784"/>
  <c r="BH784"/>
  <c r="BG784"/>
  <c r="BF784"/>
  <c r="T784"/>
  <c r="R784"/>
  <c r="P784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3"/>
  <c r="BH773"/>
  <c r="BG773"/>
  <c r="BF773"/>
  <c r="T773"/>
  <c r="R773"/>
  <c r="P773"/>
  <c r="BI770"/>
  <c r="BH770"/>
  <c r="BG770"/>
  <c r="BF770"/>
  <c r="T770"/>
  <c r="R770"/>
  <c r="P770"/>
  <c r="BI768"/>
  <c r="BH768"/>
  <c r="BG768"/>
  <c r="BF768"/>
  <c r="T768"/>
  <c r="R768"/>
  <c r="P768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1"/>
  <c r="BH751"/>
  <c r="BG751"/>
  <c r="BF751"/>
  <c r="T751"/>
  <c r="R751"/>
  <c r="P751"/>
  <c r="BI748"/>
  <c r="BH748"/>
  <c r="BG748"/>
  <c r="BF748"/>
  <c r="T748"/>
  <c r="R748"/>
  <c r="P748"/>
  <c r="BI746"/>
  <c r="BH746"/>
  <c r="BG746"/>
  <c r="BF746"/>
  <c r="T746"/>
  <c r="R746"/>
  <c r="P746"/>
  <c r="BI743"/>
  <c r="BH743"/>
  <c r="BG743"/>
  <c r="BF743"/>
  <c r="T743"/>
  <c r="R743"/>
  <c r="P743"/>
  <c r="BI740"/>
  <c r="BH740"/>
  <c r="BG740"/>
  <c r="BF740"/>
  <c r="T740"/>
  <c r="R740"/>
  <c r="P740"/>
  <c r="BI737"/>
  <c r="BH737"/>
  <c r="BG737"/>
  <c r="BF737"/>
  <c r="T737"/>
  <c r="R737"/>
  <c r="P737"/>
  <c r="BI734"/>
  <c r="BH734"/>
  <c r="BG734"/>
  <c r="BF734"/>
  <c r="T734"/>
  <c r="R734"/>
  <c r="P734"/>
  <c r="BI732"/>
  <c r="BH732"/>
  <c r="BG732"/>
  <c r="BF732"/>
  <c r="T732"/>
  <c r="R732"/>
  <c r="P732"/>
  <c r="BI729"/>
  <c r="BH729"/>
  <c r="BG729"/>
  <c r="BF729"/>
  <c r="T729"/>
  <c r="R729"/>
  <c r="P729"/>
  <c r="BI724"/>
  <c r="BH724"/>
  <c r="BG724"/>
  <c r="BF724"/>
  <c r="T724"/>
  <c r="R724"/>
  <c r="P724"/>
  <c r="BI721"/>
  <c r="BH721"/>
  <c r="BG721"/>
  <c r="BF721"/>
  <c r="T721"/>
  <c r="R721"/>
  <c r="P721"/>
  <c r="BI719"/>
  <c r="BH719"/>
  <c r="BG719"/>
  <c r="BF719"/>
  <c r="T719"/>
  <c r="R719"/>
  <c r="P719"/>
  <c r="BI716"/>
  <c r="BH716"/>
  <c r="BG716"/>
  <c r="BF716"/>
  <c r="T716"/>
  <c r="R716"/>
  <c r="P716"/>
  <c r="BI713"/>
  <c r="BH713"/>
  <c r="BG713"/>
  <c r="BF713"/>
  <c r="T713"/>
  <c r="R713"/>
  <c r="P713"/>
  <c r="BI710"/>
  <c r="BH710"/>
  <c r="BG710"/>
  <c r="BF710"/>
  <c r="T710"/>
  <c r="R710"/>
  <c r="P710"/>
  <c r="BI708"/>
  <c r="BH708"/>
  <c r="BG708"/>
  <c r="BF708"/>
  <c r="T708"/>
  <c r="R708"/>
  <c r="P708"/>
  <c r="BI705"/>
  <c r="BH705"/>
  <c r="BG705"/>
  <c r="BF705"/>
  <c r="T705"/>
  <c r="R705"/>
  <c r="P705"/>
  <c r="BI700"/>
  <c r="BH700"/>
  <c r="BG700"/>
  <c r="BF700"/>
  <c r="T700"/>
  <c r="R700"/>
  <c r="P700"/>
  <c r="BI695"/>
  <c r="BH695"/>
  <c r="BG695"/>
  <c r="BF695"/>
  <c r="T695"/>
  <c r="R695"/>
  <c r="P695"/>
  <c r="BI693"/>
  <c r="BH693"/>
  <c r="BG693"/>
  <c r="BF693"/>
  <c r="T693"/>
  <c r="R693"/>
  <c r="P693"/>
  <c r="BI688"/>
  <c r="BH688"/>
  <c r="BG688"/>
  <c r="BF688"/>
  <c r="T688"/>
  <c r="R688"/>
  <c r="P688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78"/>
  <c r="BH678"/>
  <c r="BG678"/>
  <c r="BF678"/>
  <c r="T678"/>
  <c r="R678"/>
  <c r="P678"/>
  <c r="BI673"/>
  <c r="BH673"/>
  <c r="BG673"/>
  <c r="BF673"/>
  <c r="T673"/>
  <c r="R673"/>
  <c r="P673"/>
  <c r="BI670"/>
  <c r="BH670"/>
  <c r="BG670"/>
  <c r="BF670"/>
  <c r="T670"/>
  <c r="R670"/>
  <c r="P670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58"/>
  <c r="BH658"/>
  <c r="BG658"/>
  <c r="BF658"/>
  <c r="T658"/>
  <c r="R658"/>
  <c r="P658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3"/>
  <c r="BH643"/>
  <c r="BG643"/>
  <c r="BF643"/>
  <c r="T643"/>
  <c r="R643"/>
  <c r="P643"/>
  <c r="BI640"/>
  <c r="BH640"/>
  <c r="BG640"/>
  <c r="BF640"/>
  <c r="T640"/>
  <c r="R640"/>
  <c r="P640"/>
  <c r="BI638"/>
  <c r="BH638"/>
  <c r="BG638"/>
  <c r="BF638"/>
  <c r="T638"/>
  <c r="R638"/>
  <c r="P638"/>
  <c r="BI633"/>
  <c r="BH633"/>
  <c r="BG633"/>
  <c r="BF633"/>
  <c r="T633"/>
  <c r="R633"/>
  <c r="P633"/>
  <c r="BI631"/>
  <c r="BH631"/>
  <c r="BG631"/>
  <c r="BF631"/>
  <c r="T631"/>
  <c r="R631"/>
  <c r="P631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74"/>
  <c r="BH574"/>
  <c r="BG574"/>
  <c r="BF574"/>
  <c r="T574"/>
  <c r="R574"/>
  <c r="P574"/>
  <c r="BI571"/>
  <c r="BH571"/>
  <c r="BG571"/>
  <c r="BF571"/>
  <c r="T571"/>
  <c r="R571"/>
  <c r="P571"/>
  <c r="BI569"/>
  <c r="BH569"/>
  <c r="BG569"/>
  <c r="BF569"/>
  <c r="T569"/>
  <c r="R569"/>
  <c r="P569"/>
  <c r="BI566"/>
  <c r="BH566"/>
  <c r="BG566"/>
  <c r="BF566"/>
  <c r="T566"/>
  <c r="R566"/>
  <c r="P566"/>
  <c r="BI563"/>
  <c r="BH563"/>
  <c r="BG563"/>
  <c r="BF563"/>
  <c r="T563"/>
  <c r="R563"/>
  <c r="P563"/>
  <c r="BI561"/>
  <c r="BH561"/>
  <c r="BG561"/>
  <c r="BF561"/>
  <c r="T561"/>
  <c r="R561"/>
  <c r="P561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4"/>
  <c r="BH524"/>
  <c r="BG524"/>
  <c r="BF524"/>
  <c r="T524"/>
  <c r="R524"/>
  <c r="P524"/>
  <c r="BI519"/>
  <c r="BH519"/>
  <c r="BG519"/>
  <c r="BF519"/>
  <c r="T519"/>
  <c r="R519"/>
  <c r="P519"/>
  <c r="BI511"/>
  <c r="BH511"/>
  <c r="BG511"/>
  <c r="BF511"/>
  <c r="T511"/>
  <c r="R511"/>
  <c r="P511"/>
  <c r="BI504"/>
  <c r="BH504"/>
  <c r="BG504"/>
  <c r="BF504"/>
  <c r="T504"/>
  <c r="R504"/>
  <c r="P504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3"/>
  <c r="BH493"/>
  <c r="BG493"/>
  <c r="BF493"/>
  <c r="T493"/>
  <c r="R493"/>
  <c r="P493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78"/>
  <c r="BH478"/>
  <c r="BG478"/>
  <c r="BF478"/>
  <c r="T478"/>
  <c r="R478"/>
  <c r="P478"/>
  <c r="BI472"/>
  <c r="BH472"/>
  <c r="BG472"/>
  <c r="BF472"/>
  <c r="T472"/>
  <c r="R472"/>
  <c r="P472"/>
  <c r="BI465"/>
  <c r="BH465"/>
  <c r="BG465"/>
  <c r="BF465"/>
  <c r="T465"/>
  <c r="R465"/>
  <c r="P465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T415"/>
  <c r="R416"/>
  <c r="R415"/>
  <c r="P416"/>
  <c r="P415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4"/>
  <c r="BH354"/>
  <c r="BG354"/>
  <c r="BF354"/>
  <c r="T354"/>
  <c r="R354"/>
  <c r="P354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0"/>
  <c r="BH250"/>
  <c r="BG250"/>
  <c r="BF250"/>
  <c r="T250"/>
  <c r="R250"/>
  <c r="P250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J108"/>
  <c r="J107"/>
  <c r="F107"/>
  <c r="F105"/>
  <c r="E103"/>
  <c r="J55"/>
  <c r="J54"/>
  <c r="F54"/>
  <c r="F52"/>
  <c r="E50"/>
  <c r="J18"/>
  <c r="E18"/>
  <c r="F108"/>
  <c r="J17"/>
  <c r="J12"/>
  <c r="J105"/>
  <c r="E7"/>
  <c r="E48"/>
  <c i="2" r="J37"/>
  <c r="J36"/>
  <c i="1" r="AY55"/>
  <c i="2" r="J35"/>
  <c i="1" r="AX55"/>
  <c i="2" r="BI361"/>
  <c r="BH361"/>
  <c r="BG361"/>
  <c r="BF361"/>
  <c r="T361"/>
  <c r="T360"/>
  <c r="T359"/>
  <c r="R361"/>
  <c r="R360"/>
  <c r="R359"/>
  <c r="P361"/>
  <c r="P360"/>
  <c r="P359"/>
  <c r="BI356"/>
  <c r="BH356"/>
  <c r="BG356"/>
  <c r="BF356"/>
  <c r="T356"/>
  <c r="T355"/>
  <c r="R356"/>
  <c r="R355"/>
  <c r="P356"/>
  <c r="P355"/>
  <c r="BI352"/>
  <c r="BH352"/>
  <c r="BG352"/>
  <c r="BF352"/>
  <c r="T352"/>
  <c r="R352"/>
  <c r="P352"/>
  <c r="BI349"/>
  <c r="BH349"/>
  <c r="BG349"/>
  <c r="BF349"/>
  <c r="T349"/>
  <c r="R349"/>
  <c r="P349"/>
  <c r="BI344"/>
  <c r="BH344"/>
  <c r="BG344"/>
  <c r="BF344"/>
  <c r="T344"/>
  <c r="R344"/>
  <c r="P344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4"/>
  <c r="BH304"/>
  <c r="BG304"/>
  <c r="BF304"/>
  <c r="T304"/>
  <c r="R304"/>
  <c r="P304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4"/>
  <c r="BH264"/>
  <c r="BG264"/>
  <c r="BF264"/>
  <c r="T264"/>
  <c r="T263"/>
  <c r="R264"/>
  <c r="R263"/>
  <c r="P264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T258"/>
  <c r="R259"/>
  <c r="R258"/>
  <c r="P259"/>
  <c r="P258"/>
  <c r="BI257"/>
  <c r="BH257"/>
  <c r="BG257"/>
  <c r="BF257"/>
  <c r="T257"/>
  <c r="T256"/>
  <c r="R257"/>
  <c r="R256"/>
  <c r="P257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1" r="L50"/>
  <c r="AM50"/>
  <c r="AM49"/>
  <c r="L49"/>
  <c r="AM47"/>
  <c r="L47"/>
  <c r="L45"/>
  <c r="L44"/>
  <c i="2" r="BK322"/>
  <c r="J231"/>
  <c r="J154"/>
  <c r="J102"/>
  <c r="BK304"/>
  <c r="J197"/>
  <c i="1" r="AS54"/>
  <c i="2" r="BK328"/>
  <c r="J219"/>
  <c i="3" r="BK1293"/>
  <c r="J1113"/>
  <c r="BK978"/>
  <c r="J867"/>
  <c r="BK778"/>
  <c r="BK724"/>
  <c r="BK628"/>
  <c r="J465"/>
  <c r="BK395"/>
  <c r="J275"/>
  <c r="BK164"/>
  <c r="J117"/>
  <c r="J1174"/>
  <c r="BK1126"/>
  <c r="BK1026"/>
  <c r="J970"/>
  <c r="J873"/>
  <c r="BK843"/>
  <c r="J748"/>
  <c r="J693"/>
  <c r="J622"/>
  <c r="BK561"/>
  <c r="J490"/>
  <c r="BK408"/>
  <c r="J375"/>
  <c r="BK335"/>
  <c r="J284"/>
  <c r="BK220"/>
  <c r="BK172"/>
  <c r="BK1284"/>
  <c r="J1138"/>
  <c r="BK1088"/>
  <c r="J1048"/>
  <c r="J1000"/>
  <c r="J924"/>
  <c r="J868"/>
  <c r="J844"/>
  <c r="BK781"/>
  <c r="J688"/>
  <c r="J613"/>
  <c r="BK492"/>
  <c r="BK401"/>
  <c r="BK324"/>
  <c r="J155"/>
  <c r="J1091"/>
  <c r="BK1010"/>
  <c r="J927"/>
  <c r="BK856"/>
  <c r="BK822"/>
  <c r="J762"/>
  <c r="BK655"/>
  <c r="BK569"/>
  <c r="J394"/>
  <c r="BK267"/>
  <c r="BK169"/>
  <c i="4" r="BK91"/>
  <c r="BK114"/>
  <c i="2" r="J288"/>
  <c r="BK225"/>
  <c r="J141"/>
  <c r="J356"/>
  <c r="BK285"/>
  <c r="BK248"/>
  <c r="J165"/>
  <c r="J316"/>
  <c r="J217"/>
  <c r="BK99"/>
  <c r="J171"/>
  <c i="3" r="BK1216"/>
  <c r="J1040"/>
  <c r="BK921"/>
  <c r="J831"/>
  <c r="J754"/>
  <c r="BK664"/>
  <c r="J550"/>
  <c r="J453"/>
  <c r="BK366"/>
  <c r="BK261"/>
  <c r="BK178"/>
  <c r="J120"/>
  <c r="BK1182"/>
  <c r="J1107"/>
  <c r="BK989"/>
  <c r="J893"/>
  <c r="BK871"/>
  <c r="J815"/>
  <c r="BK719"/>
  <c r="J651"/>
  <c r="J574"/>
  <c r="J493"/>
  <c r="BK436"/>
  <c r="BK386"/>
  <c r="BK299"/>
  <c r="J223"/>
  <c r="BK1299"/>
  <c r="J1182"/>
  <c r="BK1118"/>
  <c r="J1068"/>
  <c r="J983"/>
  <c r="BK878"/>
  <c r="BK809"/>
  <c r="J768"/>
  <c r="BK734"/>
  <c r="J665"/>
  <c r="BK547"/>
  <c r="BK493"/>
  <c r="J428"/>
  <c r="J318"/>
  <c r="J197"/>
  <c r="J1293"/>
  <c r="J1118"/>
  <c r="BK997"/>
  <c r="BK893"/>
  <c r="J855"/>
  <c r="J801"/>
  <c r="BK751"/>
  <c r="BK651"/>
  <c r="BK541"/>
  <c r="J386"/>
  <c r="BK264"/>
  <c r="J191"/>
  <c i="4" r="BK99"/>
  <c r="J110"/>
  <c i="2" r="J344"/>
  <c r="J261"/>
  <c r="J191"/>
  <c r="BK119"/>
  <c r="J333"/>
  <c r="BK266"/>
  <c r="BK209"/>
  <c r="BK338"/>
  <c r="BK262"/>
  <c r="J160"/>
  <c r="BK356"/>
  <c r="BK245"/>
  <c r="J151"/>
  <c i="3" r="BK1135"/>
  <c r="BK998"/>
  <c r="BK848"/>
  <c r="J791"/>
  <c r="BK684"/>
  <c r="J625"/>
  <c r="BK504"/>
  <c r="BK410"/>
  <c r="BK284"/>
  <c r="BK158"/>
  <c r="BK1247"/>
  <c r="J1141"/>
  <c r="J1055"/>
  <c r="BK916"/>
  <c r="J869"/>
  <c r="BK763"/>
  <c r="J684"/>
  <c r="BK601"/>
  <c r="J529"/>
  <c r="J441"/>
  <c r="BK354"/>
  <c r="BK278"/>
  <c r="J169"/>
  <c r="J1264"/>
  <c r="BK1115"/>
  <c r="J1050"/>
  <c r="BK973"/>
  <c r="BK873"/>
  <c r="BK845"/>
  <c r="J788"/>
  <c r="J740"/>
  <c r="J678"/>
  <c r="J607"/>
  <c r="J501"/>
  <c r="BK433"/>
  <c r="BK343"/>
  <c r="BK149"/>
  <c r="J1290"/>
  <c r="J1088"/>
  <c r="BK996"/>
  <c r="J886"/>
  <c r="BK844"/>
  <c r="BK803"/>
  <c r="J760"/>
  <c r="J658"/>
  <c r="J590"/>
  <c r="J410"/>
  <c r="J220"/>
  <c r="J195"/>
  <c i="4" r="J105"/>
  <c r="J114"/>
  <c r="BK110"/>
  <c i="2" r="BK146"/>
  <c r="J214"/>
  <c r="J361"/>
  <c r="J203"/>
  <c i="3" r="BK1290"/>
  <c r="J1104"/>
  <c r="J965"/>
  <c r="BK877"/>
  <c r="BK787"/>
  <c r="BK688"/>
  <c r="J547"/>
  <c r="J443"/>
  <c r="J398"/>
  <c r="J278"/>
  <c r="BK495"/>
  <c r="BK381"/>
  <c r="BK294"/>
  <c r="J152"/>
  <c r="J1285"/>
  <c r="BK1063"/>
  <c r="J998"/>
  <c r="J916"/>
  <c r="J849"/>
  <c r="J778"/>
  <c r="J758"/>
  <c r="BK685"/>
  <c r="BK619"/>
  <c r="J497"/>
  <c r="BK392"/>
  <c r="BK250"/>
  <c r="BK146"/>
  <c i="2" r="BK361"/>
  <c r="J262"/>
  <c r="BK217"/>
  <c r="J138"/>
  <c r="BK349"/>
  <c r="J282"/>
  <c r="J251"/>
  <c r="BK176"/>
  <c r="BK277"/>
  <c r="BK222"/>
  <c r="J157"/>
  <c r="BK352"/>
  <c r="J310"/>
  <c r="BK157"/>
  <c i="3" r="J1171"/>
  <c r="J1034"/>
  <c r="J891"/>
  <c r="BK838"/>
  <c r="BK762"/>
  <c r="BK678"/>
  <c r="J553"/>
  <c r="BK519"/>
  <c r="BK428"/>
  <c r="BK308"/>
  <c r="BK184"/>
  <c r="BK123"/>
  <c r="BK1203"/>
  <c r="BK1144"/>
  <c r="BK1098"/>
  <c r="J978"/>
  <c r="BK900"/>
  <c r="BK868"/>
  <c r="J743"/>
  <c r="J648"/>
  <c r="J596"/>
  <c r="J538"/>
  <c r="J485"/>
  <c r="J401"/>
  <c r="BK273"/>
  <c r="J205"/>
  <c r="BK129"/>
  <c r="BK1185"/>
  <c r="BK1113"/>
  <c r="BK1034"/>
  <c r="J981"/>
  <c r="J877"/>
  <c r="J852"/>
  <c r="J803"/>
  <c r="BK737"/>
  <c r="J673"/>
  <c r="BK556"/>
  <c r="J498"/>
  <c r="J436"/>
  <c r="BK302"/>
  <c r="J236"/>
  <c r="BK1298"/>
  <c r="J1061"/>
  <c r="J995"/>
  <c r="J896"/>
  <c r="J843"/>
  <c r="BK791"/>
  <c r="J713"/>
  <c r="BK613"/>
  <c r="J445"/>
  <c r="J354"/>
  <c r="BK211"/>
  <c i="4" r="J112"/>
  <c r="J117"/>
  <c r="J91"/>
  <c i="2" r="J264"/>
  <c r="J209"/>
  <c r="BK133"/>
  <c r="BK331"/>
  <c r="BK274"/>
  <c r="BK219"/>
  <c r="J105"/>
  <c r="J274"/>
  <c r="BK171"/>
  <c r="J349"/>
  <c r="BK231"/>
  <c i="3" r="BK1297"/>
  <c r="BK1085"/>
  <c r="J962"/>
  <c r="BK841"/>
  <c r="BK788"/>
  <c r="BK732"/>
  <c r="BK640"/>
  <c r="J532"/>
  <c r="BK416"/>
  <c r="J329"/>
  <c r="J139"/>
  <c r="BK1190"/>
  <c r="BK1149"/>
  <c r="BK1123"/>
  <c r="BK1001"/>
  <c r="BK924"/>
  <c r="J876"/>
  <c r="J851"/>
  <c r="J746"/>
  <c r="J670"/>
  <c r="BK607"/>
  <c r="BK511"/>
  <c r="BK448"/>
  <c r="BK404"/>
  <c r="J343"/>
  <c r="BK289"/>
  <c r="J211"/>
  <c r="BK134"/>
  <c r="BK1171"/>
  <c r="BK1107"/>
  <c r="BK1043"/>
  <c r="BK993"/>
  <c r="BK889"/>
  <c r="BK849"/>
  <c r="J795"/>
  <c r="J724"/>
  <c r="J616"/>
  <c r="BK535"/>
  <c r="J483"/>
  <c r="J338"/>
  <c r="J227"/>
  <c r="BK1300"/>
  <c r="BK1179"/>
  <c r="J1001"/>
  <c r="BK985"/>
  <c r="J858"/>
  <c r="BK825"/>
  <c r="J764"/>
  <c r="BK663"/>
  <c r="J587"/>
  <c r="BK455"/>
  <c r="J348"/>
  <c r="J233"/>
  <c r="J158"/>
  <c i="4" r="J99"/>
  <c r="BK120"/>
  <c i="2" r="J319"/>
  <c r="BK241"/>
  <c r="J179"/>
  <c r="J99"/>
  <c r="J277"/>
  <c r="BK233"/>
  <c r="BK141"/>
  <c r="J285"/>
  <c r="J225"/>
  <c r="J130"/>
  <c r="J313"/>
  <c r="J222"/>
  <c i="3" r="BK1286"/>
  <c r="J1110"/>
  <c r="BK970"/>
  <c r="J834"/>
  <c r="J756"/>
  <c r="BK665"/>
  <c r="J556"/>
  <c r="BK483"/>
  <c r="J381"/>
  <c r="BK270"/>
  <c r="J129"/>
  <c r="J1166"/>
  <c r="J1120"/>
  <c r="J973"/>
  <c r="BK875"/>
  <c r="J845"/>
  <c r="BK740"/>
  <c r="BK653"/>
  <c r="BK593"/>
  <c r="J492"/>
  <c r="J420"/>
  <c r="J378"/>
  <c r="BK292"/>
  <c r="J213"/>
  <c r="J1298"/>
  <c r="J1179"/>
  <c r="BK1110"/>
  <c r="BK999"/>
  <c r="BK899"/>
  <c r="BK864"/>
  <c r="BK828"/>
  <c r="J784"/>
  <c r="BK729"/>
  <c r="J619"/>
  <c r="BK532"/>
  <c r="BK441"/>
  <c r="BK371"/>
  <c r="J310"/>
  <c r="BK191"/>
  <c r="BK137"/>
  <c r="BK1031"/>
  <c r="BK991"/>
  <c r="J903"/>
  <c r="BK852"/>
  <c r="BK784"/>
  <c r="J705"/>
  <c r="J640"/>
  <c r="BK544"/>
  <c r="J425"/>
  <c r="BK310"/>
  <c i="4" r="J123"/>
  <c r="J120"/>
  <c r="BK88"/>
  <c r="BK96"/>
  <c i="2" r="BK313"/>
  <c r="J233"/>
  <c r="J146"/>
  <c r="BK319"/>
  <c r="BK229"/>
  <c i="3" r="BK1166"/>
  <c r="BK1013"/>
  <c r="J930"/>
  <c r="BK842"/>
  <c r="BK760"/>
  <c r="J643"/>
  <c r="BK529"/>
  <c r="J423"/>
  <c r="J371"/>
  <c r="BK887"/>
  <c r="BK450"/>
  <c r="BK363"/>
  <c r="J258"/>
  <c r="BK139"/>
  <c r="BK1101"/>
  <c r="BK1020"/>
  <c r="BK965"/>
  <c r="BK861"/>
  <c r="BK807"/>
  <c r="J765"/>
  <c r="J664"/>
  <c r="J593"/>
  <c r="BK465"/>
  <c r="BK329"/>
  <c r="BK223"/>
  <c i="2" r="BK282"/>
  <c r="J248"/>
  <c r="J188"/>
  <c r="J116"/>
  <c r="J328"/>
  <c r="BK259"/>
  <c r="J211"/>
  <c r="J245"/>
  <c r="BK168"/>
  <c r="J110"/>
  <c r="BK236"/>
  <c r="BK116"/>
  <c i="3" r="J1149"/>
  <c r="J996"/>
  <c r="BK882"/>
  <c r="J825"/>
  <c r="J685"/>
  <c r="J571"/>
  <c r="BK498"/>
  <c r="J413"/>
  <c r="J264"/>
  <c r="BK152"/>
  <c r="BK1264"/>
  <c r="BK1159"/>
  <c r="J1115"/>
  <c r="J997"/>
  <c r="J921"/>
  <c r="J887"/>
  <c r="J857"/>
  <c r="J781"/>
  <c r="BK713"/>
  <c r="J628"/>
  <c r="J569"/>
  <c r="J495"/>
  <c r="J433"/>
  <c r="J383"/>
  <c r="J305"/>
  <c r="J261"/>
  <c r="J114"/>
  <c r="BK1174"/>
  <c r="BK1104"/>
  <c r="BK1061"/>
  <c r="J991"/>
  <c r="J890"/>
  <c r="J856"/>
  <c r="BK815"/>
  <c r="J763"/>
  <c r="J719"/>
  <c r="BK648"/>
  <c r="BK538"/>
  <c r="J448"/>
  <c r="BK360"/>
  <c r="BK195"/>
  <c r="J1289"/>
  <c r="J1129"/>
  <c r="J999"/>
  <c r="BK981"/>
  <c r="BK876"/>
  <c r="BK851"/>
  <c r="BK796"/>
  <c r="BK748"/>
  <c r="BK633"/>
  <c r="J496"/>
  <c r="BK375"/>
  <c r="BK236"/>
  <c r="BK117"/>
  <c i="4" r="J96"/>
  <c r="BK123"/>
  <c i="2" r="BK310"/>
  <c r="BK238"/>
  <c r="J168"/>
  <c r="J338"/>
  <c r="BK264"/>
  <c r="BK191"/>
  <c r="BK288"/>
  <c r="J236"/>
  <c r="BK125"/>
  <c r="J295"/>
  <c r="BK135"/>
  <c i="3" r="BK1154"/>
  <c r="J987"/>
  <c r="J875"/>
  <c r="BK765"/>
  <c r="J683"/>
  <c r="J563"/>
  <c r="BK502"/>
  <c r="J430"/>
  <c r="J299"/>
  <c r="BK155"/>
  <c r="J1286"/>
  <c r="BK1138"/>
  <c r="J1082"/>
  <c r="BK942"/>
  <c r="BK890"/>
  <c r="J861"/>
  <c r="BK792"/>
  <c r="J710"/>
  <c r="J631"/>
  <c r="BK563"/>
  <c r="BK496"/>
  <c r="J472"/>
  <c r="J416"/>
  <c r="J321"/>
  <c r="J250"/>
  <c r="J164"/>
  <c r="J1190"/>
  <c r="J1101"/>
  <c r="J1053"/>
  <c r="J1004"/>
  <c r="J900"/>
  <c r="J854"/>
  <c r="BK801"/>
  <c r="BK758"/>
  <c r="BK710"/>
  <c r="BK638"/>
  <c r="BK500"/>
  <c r="BK443"/>
  <c r="J366"/>
  <c r="J239"/>
  <c r="J146"/>
  <c r="BK1068"/>
  <c r="J1026"/>
  <c r="BK962"/>
  <c r="J871"/>
  <c r="J842"/>
  <c r="BK773"/>
  <c r="BK673"/>
  <c r="J601"/>
  <c r="BK490"/>
  <c r="J395"/>
  <c r="BK305"/>
  <c r="BK114"/>
  <c i="4" r="J88"/>
  <c r="BK112"/>
  <c i="2" r="BK295"/>
  <c r="J229"/>
  <c r="BK151"/>
  <c r="BK110"/>
  <c r="BK325"/>
  <c r="BK254"/>
  <c r="BK188"/>
  <c r="J325"/>
  <c r="BK251"/>
  <c r="J176"/>
  <c r="J331"/>
  <c r="BK185"/>
  <c i="3" r="BK1230"/>
  <c r="J1063"/>
  <c r="BK903"/>
  <c r="J822"/>
  <c r="J737"/>
  <c r="BK645"/>
  <c r="J544"/>
  <c r="J455"/>
  <c r="J335"/>
  <c r="J242"/>
  <c r="BK1289"/>
  <c r="J1154"/>
  <c r="BK1091"/>
  <c r="BK939"/>
  <c r="J888"/>
  <c r="BK834"/>
  <c r="J716"/>
  <c r="J645"/>
  <c r="J566"/>
  <c r="BK453"/>
  <c r="BK406"/>
  <c r="BK338"/>
  <c r="BK258"/>
  <c r="J137"/>
  <c r="J1187"/>
  <c r="J1098"/>
  <c r="BK1037"/>
  <c r="J985"/>
  <c r="BK888"/>
  <c r="BK850"/>
  <c r="BK799"/>
  <c r="BK756"/>
  <c r="BK693"/>
  <c r="BK643"/>
  <c r="J541"/>
  <c r="BK488"/>
  <c r="BK394"/>
  <c r="BK275"/>
  <c r="J1216"/>
  <c r="BK1055"/>
  <c r="BK1000"/>
  <c r="J942"/>
  <c r="BK857"/>
  <c r="BK831"/>
  <c r="BK768"/>
  <c r="J695"/>
  <c r="BK604"/>
  <c r="J478"/>
  <c r="J360"/>
  <c r="BK242"/>
  <c r="BK120"/>
  <c i="4" r="BK105"/>
  <c r="BK117"/>
  <c i="2" r="J128"/>
  <c r="BK271"/>
  <c r="BK179"/>
  <c r="J119"/>
  <c r="J304"/>
  <c r="BK143"/>
  <c i="3" r="J1247"/>
  <c r="J1043"/>
  <c r="J889"/>
  <c r="J828"/>
  <c r="J721"/>
  <c r="J561"/>
  <c r="BK489"/>
  <c r="J302"/>
  <c r="BK485"/>
  <c r="BK425"/>
  <c r="BK315"/>
  <c r="BK193"/>
  <c r="J1297"/>
  <c r="BK1050"/>
  <c r="J994"/>
  <c r="J899"/>
  <c r="BK854"/>
  <c r="BK795"/>
  <c r="J732"/>
  <c r="J653"/>
  <c r="BK430"/>
  <c r="J373"/>
  <c r="BK199"/>
  <c i="4" r="J101"/>
  <c i="2" r="BK298"/>
  <c r="BK211"/>
  <c r="BK130"/>
  <c r="BK336"/>
  <c r="J271"/>
  <c r="J238"/>
  <c r="J133"/>
  <c r="BK261"/>
  <c r="BK197"/>
  <c r="BK128"/>
  <c r="J257"/>
  <c r="BK138"/>
  <c i="3" r="J1284"/>
  <c r="BK1048"/>
  <c r="J939"/>
  <c r="J799"/>
  <c r="J751"/>
  <c r="J655"/>
  <c r="J535"/>
  <c r="BK445"/>
  <c r="J363"/>
  <c r="BK239"/>
  <c r="J134"/>
  <c r="J1185"/>
  <c r="J1135"/>
  <c r="BK1076"/>
  <c r="BK927"/>
  <c r="BK891"/>
  <c r="J864"/>
  <c r="BK817"/>
  <c r="BK721"/>
  <c r="J663"/>
  <c r="J604"/>
  <c r="BK501"/>
  <c r="J450"/>
  <c r="BK389"/>
  <c r="BK348"/>
  <c r="BK233"/>
  <c r="J149"/>
  <c r="J1203"/>
  <c r="BK1120"/>
  <c r="J1076"/>
  <c r="J1020"/>
  <c r="J904"/>
  <c r="J848"/>
  <c r="J796"/>
  <c r="BK754"/>
  <c r="J700"/>
  <c r="J633"/>
  <c r="J502"/>
  <c r="BK478"/>
  <c r="BK378"/>
  <c r="J267"/>
  <c r="J123"/>
  <c r="J1230"/>
  <c r="BK1029"/>
  <c r="J989"/>
  <c r="BK863"/>
  <c r="J837"/>
  <c r="BK770"/>
  <c r="BK670"/>
  <c r="BK596"/>
  <c r="BK420"/>
  <c r="J308"/>
  <c r="J193"/>
  <c i="4" r="J94"/>
  <c r="J107"/>
  <c i="2" r="J352"/>
  <c r="BK253"/>
  <c r="J185"/>
  <c r="BK105"/>
  <c r="J322"/>
  <c r="BK257"/>
  <c r="J143"/>
  <c r="J259"/>
  <c r="BK154"/>
  <c r="BK316"/>
  <c r="J206"/>
  <c i="3" r="BK1285"/>
  <c r="J1126"/>
  <c r="J1010"/>
  <c r="BK886"/>
  <c r="J809"/>
  <c r="BK705"/>
  <c r="BK590"/>
  <c r="BK472"/>
  <c r="J406"/>
  <c r="J273"/>
  <c r="BK230"/>
  <c r="BK125"/>
  <c r="J1161"/>
  <c r="J1132"/>
  <c r="BK1040"/>
  <c r="BK910"/>
  <c r="BK867"/>
  <c r="BK837"/>
  <c r="J770"/>
  <c r="BK695"/>
  <c r="BK625"/>
  <c r="BK553"/>
  <c r="J489"/>
  <c r="J392"/>
  <c r="BK373"/>
  <c r="J270"/>
  <c r="BK197"/>
  <c r="J1282"/>
  <c r="J1123"/>
  <c r="J1085"/>
  <c r="J1031"/>
  <c r="BK930"/>
  <c r="J863"/>
  <c r="J817"/>
  <c r="J787"/>
  <c r="BK746"/>
  <c r="BK683"/>
  <c r="BK566"/>
  <c r="J504"/>
  <c r="BK383"/>
  <c r="J289"/>
  <c r="J172"/>
  <c r="BK1282"/>
  <c r="BK1053"/>
  <c r="J993"/>
  <c r="BK904"/>
  <c r="J850"/>
  <c r="J792"/>
  <c r="J729"/>
  <c r="BK622"/>
  <c r="BK423"/>
  <c r="BK318"/>
  <c r="BK205"/>
  <c i="4" r="BK107"/>
  <c r="J102"/>
  <c r="BK101"/>
  <c i="2" r="J266"/>
  <c r="BK214"/>
  <c r="J135"/>
  <c r="BK344"/>
  <c r="J298"/>
  <c r="J241"/>
  <c r="BK160"/>
  <c r="BK292"/>
  <c r="BK203"/>
  <c r="BK102"/>
  <c r="J292"/>
  <c i="3" r="J1300"/>
  <c r="BK1161"/>
  <c r="J1037"/>
  <c r="J878"/>
  <c r="J775"/>
  <c r="BK708"/>
  <c r="BK574"/>
  <c r="J524"/>
  <c r="BK438"/>
  <c r="J324"/>
  <c r="BK227"/>
  <c r="BK1187"/>
  <c r="BK1129"/>
  <c r="BK994"/>
  <c r="BK896"/>
  <c r="BK858"/>
  <c r="BK804"/>
  <c r="J708"/>
  <c r="BK616"/>
  <c r="J500"/>
  <c r="J488"/>
  <c r="BK398"/>
  <c r="J315"/>
  <c r="J230"/>
  <c r="J125"/>
  <c r="BK1132"/>
  <c r="BK1082"/>
  <c r="J1029"/>
  <c r="J910"/>
  <c r="BK855"/>
  <c r="J804"/>
  <c r="BK764"/>
  <c r="BK716"/>
  <c r="BK658"/>
  <c r="BK550"/>
  <c r="BK497"/>
  <c r="J404"/>
  <c r="BK321"/>
  <c r="J199"/>
  <c r="J1299"/>
  <c r="J1144"/>
  <c r="J1013"/>
  <c r="BK983"/>
  <c r="BK869"/>
  <c r="J841"/>
  <c r="BK775"/>
  <c r="J734"/>
  <c r="BK631"/>
  <c r="J519"/>
  <c r="J389"/>
  <c r="J292"/>
  <c r="J178"/>
  <c i="4" r="BK94"/>
  <c i="2" r="BK206"/>
  <c r="BK333"/>
  <c r="J253"/>
  <c r="BK165"/>
  <c r="J336"/>
  <c r="J254"/>
  <c r="J125"/>
  <c i="3" r="BK1141"/>
  <c r="BK995"/>
  <c r="J807"/>
  <c r="BK743"/>
  <c r="BK587"/>
  <c r="J511"/>
  <c r="J408"/>
  <c r="J332"/>
  <c r="BK524"/>
  <c r="J438"/>
  <c r="BK332"/>
  <c r="BK213"/>
  <c r="J1159"/>
  <c r="BK1004"/>
  <c r="BK987"/>
  <c r="J882"/>
  <c r="J838"/>
  <c r="J773"/>
  <c r="BK700"/>
  <c r="J638"/>
  <c r="BK571"/>
  <c r="BK413"/>
  <c r="J294"/>
  <c r="J184"/>
  <c i="4" r="BK102"/>
  <c i="3" l="1" r="R113"/>
  <c r="T145"/>
  <c r="BK183"/>
  <c r="J183"/>
  <c r="J63"/>
  <c r="R232"/>
  <c r="T241"/>
  <c r="P359"/>
  <c r="P405"/>
  <c r="T419"/>
  <c r="T432"/>
  <c r="T487"/>
  <c r="T491"/>
  <c r="T494"/>
  <c r="T499"/>
  <c r="BK503"/>
  <c r="J503"/>
  <c r="J76"/>
  <c r="R615"/>
  <c r="R687"/>
  <c r="BK750"/>
  <c r="J750"/>
  <c r="J79"/>
  <c r="BK833"/>
  <c r="J833"/>
  <c r="J80"/>
  <c r="T895"/>
  <c r="R1003"/>
  <c r="R1100"/>
  <c r="R1125"/>
  <c r="R1143"/>
  <c r="R1181"/>
  <c r="R1189"/>
  <c r="P1229"/>
  <c r="R1281"/>
  <c r="R1296"/>
  <c i="4" r="BK87"/>
  <c i="2" r="P98"/>
  <c r="P134"/>
  <c r="T228"/>
  <c r="R244"/>
  <c r="R265"/>
  <c r="P291"/>
  <c r="P327"/>
  <c r="P343"/>
  <c i="3" r="T113"/>
  <c r="R145"/>
  <c r="P183"/>
  <c r="P232"/>
  <c r="BK241"/>
  <c r="J241"/>
  <c r="J65"/>
  <c r="R359"/>
  <c r="R405"/>
  <c r="BK419"/>
  <c r="J419"/>
  <c r="J70"/>
  <c r="P432"/>
  <c r="P487"/>
  <c r="P491"/>
  <c r="P494"/>
  <c r="BK499"/>
  <c r="J499"/>
  <c r="J75"/>
  <c r="R503"/>
  <c r="BK615"/>
  <c r="J615"/>
  <c r="J77"/>
  <c r="T687"/>
  <c r="P750"/>
  <c r="R833"/>
  <c r="R895"/>
  <c r="BK1003"/>
  <c r="J1003"/>
  <c r="J82"/>
  <c r="BK1100"/>
  <c r="J1100"/>
  <c r="J83"/>
  <c r="BK1125"/>
  <c r="J1125"/>
  <c r="J84"/>
  <c r="BK1143"/>
  <c r="J1143"/>
  <c r="J85"/>
  <c r="T1181"/>
  <c r="T1189"/>
  <c r="T1229"/>
  <c r="P1281"/>
  <c r="P1296"/>
  <c i="4" r="T87"/>
  <c r="P109"/>
  <c r="R109"/>
  <c i="2" r="BK134"/>
  <c r="J134"/>
  <c r="J62"/>
  <c r="T134"/>
  <c r="P228"/>
  <c r="BK244"/>
  <c r="J244"/>
  <c r="J65"/>
  <c r="P244"/>
  <c r="BK260"/>
  <c r="J260"/>
  <c r="J68"/>
  <c r="R260"/>
  <c r="BK265"/>
  <c r="J265"/>
  <c r="J70"/>
  <c r="BK291"/>
  <c r="J291"/>
  <c r="J71"/>
  <c r="R291"/>
  <c r="BK327"/>
  <c r="J327"/>
  <c r="J72"/>
  <c r="T327"/>
  <c r="R343"/>
  <c i="3" r="BK113"/>
  <c r="J113"/>
  <c r="J61"/>
  <c r="BK145"/>
  <c r="J145"/>
  <c r="J62"/>
  <c r="R183"/>
  <c r="BK232"/>
  <c r="J232"/>
  <c r="J64"/>
  <c r="R241"/>
  <c r="BK359"/>
  <c r="J359"/>
  <c r="J66"/>
  <c r="BK405"/>
  <c r="J405"/>
  <c r="J67"/>
  <c r="P419"/>
  <c r="R432"/>
  <c r="R487"/>
  <c r="R491"/>
  <c r="R494"/>
  <c r="R499"/>
  <c r="P503"/>
  <c r="T615"/>
  <c r="P687"/>
  <c r="R750"/>
  <c r="P833"/>
  <c r="P895"/>
  <c r="P1003"/>
  <c r="P1100"/>
  <c r="P1125"/>
  <c r="P1143"/>
  <c r="BK1181"/>
  <c r="J1181"/>
  <c r="J86"/>
  <c r="BK1189"/>
  <c r="J1189"/>
  <c r="J87"/>
  <c r="BK1229"/>
  <c r="J1229"/>
  <c r="J88"/>
  <c r="BK1281"/>
  <c r="J1281"/>
  <c r="J89"/>
  <c r="BK1296"/>
  <c r="J1296"/>
  <c r="J91"/>
  <c i="4" r="P87"/>
  <c r="P86"/>
  <c r="P85"/>
  <c i="1" r="AU57"/>
  <c i="2" r="BK98"/>
  <c r="R98"/>
  <c r="T98"/>
  <c r="T97"/>
  <c r="R134"/>
  <c r="BK228"/>
  <c r="J228"/>
  <c r="J63"/>
  <c r="R228"/>
  <c r="T244"/>
  <c r="P260"/>
  <c r="T260"/>
  <c r="P265"/>
  <c r="T265"/>
  <c r="T291"/>
  <c r="R327"/>
  <c r="BK343"/>
  <c r="J343"/>
  <c r="J73"/>
  <c r="T343"/>
  <c i="3" r="P113"/>
  <c r="P145"/>
  <c r="T183"/>
  <c r="T232"/>
  <c r="P241"/>
  <c r="T359"/>
  <c r="T405"/>
  <c r="R419"/>
  <c r="BK432"/>
  <c r="J432"/>
  <c r="J71"/>
  <c r="BK487"/>
  <c r="J487"/>
  <c r="J72"/>
  <c r="BK491"/>
  <c r="J491"/>
  <c r="J73"/>
  <c r="BK494"/>
  <c r="J494"/>
  <c r="J74"/>
  <c r="P499"/>
  <c r="T503"/>
  <c r="P615"/>
  <c r="BK687"/>
  <c r="J687"/>
  <c r="J78"/>
  <c r="T750"/>
  <c r="T833"/>
  <c r="BK895"/>
  <c r="BK418"/>
  <c r="J418"/>
  <c r="J69"/>
  <c r="T1003"/>
  <c r="T1100"/>
  <c r="T1125"/>
  <c r="T1143"/>
  <c r="P1181"/>
  <c r="P1189"/>
  <c r="R1229"/>
  <c r="T1281"/>
  <c r="T1296"/>
  <c i="4" r="R87"/>
  <c r="R86"/>
  <c r="R85"/>
  <c r="BK109"/>
  <c r="J109"/>
  <c r="J62"/>
  <c r="T109"/>
  <c i="3" r="BK415"/>
  <c r="J415"/>
  <c r="J68"/>
  <c i="4" r="BK119"/>
  <c r="J119"/>
  <c r="J64"/>
  <c i="2" r="BK263"/>
  <c r="J263"/>
  <c r="J69"/>
  <c r="BK355"/>
  <c r="J355"/>
  <c r="J74"/>
  <c r="BK360"/>
  <c r="J360"/>
  <c r="J76"/>
  <c i="3" r="BK1292"/>
  <c r="J1292"/>
  <c r="J90"/>
  <c i="4" r="BK116"/>
  <c r="J116"/>
  <c r="J63"/>
  <c i="2" r="BK256"/>
  <c r="J256"/>
  <c r="J66"/>
  <c r="BK258"/>
  <c r="J258"/>
  <c r="J67"/>
  <c i="4" r="BK122"/>
  <c r="J122"/>
  <c r="J65"/>
  <c i="3" r="J895"/>
  <c r="J81"/>
  <c i="4" r="BE105"/>
  <c i="3" r="BK112"/>
  <c r="J112"/>
  <c r="J60"/>
  <c i="4" r="E48"/>
  <c r="J52"/>
  <c r="F55"/>
  <c r="BE94"/>
  <c r="BE96"/>
  <c r="BE110"/>
  <c r="BE99"/>
  <c r="BE101"/>
  <c r="BE102"/>
  <c r="BE107"/>
  <c r="BE112"/>
  <c r="BE123"/>
  <c r="BE88"/>
  <c r="BE91"/>
  <c r="BE114"/>
  <c r="BE117"/>
  <c r="BE120"/>
  <c i="3" r="F55"/>
  <c r="BE123"/>
  <c r="BE137"/>
  <c r="BE149"/>
  <c r="BE152"/>
  <c r="BE172"/>
  <c r="BE227"/>
  <c r="BE239"/>
  <c r="BE258"/>
  <c r="BE273"/>
  <c r="BE275"/>
  <c r="BE284"/>
  <c r="BE289"/>
  <c r="BE294"/>
  <c r="BE299"/>
  <c r="BE302"/>
  <c r="BE315"/>
  <c r="BE321"/>
  <c r="BE332"/>
  <c r="BE335"/>
  <c r="BE338"/>
  <c r="BE363"/>
  <c r="BE366"/>
  <c r="BE371"/>
  <c r="BE378"/>
  <c r="BE381"/>
  <c r="BE398"/>
  <c r="BE401"/>
  <c r="BE406"/>
  <c r="BE416"/>
  <c r="BE433"/>
  <c r="BE436"/>
  <c r="BE438"/>
  <c r="BE441"/>
  <c r="BE445"/>
  <c r="BE450"/>
  <c r="BE472"/>
  <c r="BE483"/>
  <c r="BE485"/>
  <c r="BE488"/>
  <c r="BE492"/>
  <c r="BE498"/>
  <c r="BE500"/>
  <c r="BE501"/>
  <c r="BE504"/>
  <c r="BE524"/>
  <c r="BE535"/>
  <c r="BE547"/>
  <c r="BE550"/>
  <c r="BE553"/>
  <c r="BE563"/>
  <c r="BE571"/>
  <c r="BE607"/>
  <c r="BE625"/>
  <c r="BE640"/>
  <c r="BE643"/>
  <c r="BE645"/>
  <c r="BE665"/>
  <c r="BE683"/>
  <c r="BE688"/>
  <c r="BE708"/>
  <c r="BE713"/>
  <c r="BE719"/>
  <c r="BE721"/>
  <c r="BE737"/>
  <c r="BE743"/>
  <c r="BE754"/>
  <c r="BE770"/>
  <c r="BE787"/>
  <c r="BE809"/>
  <c r="BE834"/>
  <c r="BE845"/>
  <c r="BE863"/>
  <c r="BE864"/>
  <c r="BE873"/>
  <c r="BE900"/>
  <c r="BE910"/>
  <c r="BE921"/>
  <c r="BE970"/>
  <c r="BE1037"/>
  <c r="BE1040"/>
  <c r="BE1043"/>
  <c r="BE1076"/>
  <c r="BE1082"/>
  <c r="BE1107"/>
  <c r="BE1113"/>
  <c r="BE1123"/>
  <c r="BE1126"/>
  <c r="BE1132"/>
  <c r="BE1135"/>
  <c r="BE1138"/>
  <c r="BE1154"/>
  <c r="BE1171"/>
  <c r="BE1187"/>
  <c r="BE1247"/>
  <c r="BE1286"/>
  <c i="2" r="J98"/>
  <c r="J61"/>
  <c i="3" r="J52"/>
  <c r="E101"/>
  <c r="BE114"/>
  <c r="BE125"/>
  <c r="BE129"/>
  <c r="BE134"/>
  <c r="BE158"/>
  <c r="BE164"/>
  <c r="BE230"/>
  <c r="BE250"/>
  <c r="BE261"/>
  <c r="BE267"/>
  <c r="BE270"/>
  <c r="BE278"/>
  <c r="BE305"/>
  <c r="BE348"/>
  <c r="BE375"/>
  <c r="BE386"/>
  <c r="BE389"/>
  <c r="BE395"/>
  <c r="BE404"/>
  <c r="BE408"/>
  <c r="BE413"/>
  <c r="BE420"/>
  <c r="BE430"/>
  <c r="BE453"/>
  <c r="BE465"/>
  <c r="BE478"/>
  <c r="BE489"/>
  <c r="BE511"/>
  <c r="BE519"/>
  <c r="BE561"/>
  <c r="BE566"/>
  <c r="BE574"/>
  <c r="BE590"/>
  <c r="BE622"/>
  <c r="BE628"/>
  <c r="BE653"/>
  <c r="BE655"/>
  <c r="BE664"/>
  <c r="BE685"/>
  <c r="BE705"/>
  <c r="BE748"/>
  <c r="BE760"/>
  <c r="BE762"/>
  <c r="BE765"/>
  <c r="BE773"/>
  <c r="BE791"/>
  <c r="BE825"/>
  <c r="BE831"/>
  <c r="BE837"/>
  <c r="BE842"/>
  <c r="BE843"/>
  <c r="BE851"/>
  <c r="BE854"/>
  <c r="BE857"/>
  <c r="BE858"/>
  <c r="BE867"/>
  <c r="BE869"/>
  <c r="BE875"/>
  <c r="BE876"/>
  <c r="BE886"/>
  <c r="BE893"/>
  <c r="BE896"/>
  <c r="BE916"/>
  <c r="BE927"/>
  <c r="BE942"/>
  <c r="BE962"/>
  <c r="BE978"/>
  <c r="BE994"/>
  <c r="BE996"/>
  <c r="BE1010"/>
  <c r="BE1055"/>
  <c r="BE1141"/>
  <c r="BE1144"/>
  <c r="BE1149"/>
  <c r="BE1161"/>
  <c r="BE1185"/>
  <c r="BE1203"/>
  <c r="BE1285"/>
  <c r="BE1289"/>
  <c r="BE117"/>
  <c r="BE120"/>
  <c r="BE139"/>
  <c r="BE155"/>
  <c r="BE178"/>
  <c r="BE184"/>
  <c r="BE223"/>
  <c r="BE236"/>
  <c r="BE242"/>
  <c r="BE264"/>
  <c r="BE308"/>
  <c r="BE324"/>
  <c r="BE329"/>
  <c r="BE410"/>
  <c r="BE423"/>
  <c r="BE425"/>
  <c r="BE428"/>
  <c r="BE443"/>
  <c r="BE455"/>
  <c r="BE497"/>
  <c r="BE502"/>
  <c r="BE529"/>
  <c r="BE532"/>
  <c r="BE541"/>
  <c r="BE544"/>
  <c r="BE556"/>
  <c r="BE587"/>
  <c r="BE596"/>
  <c r="BE631"/>
  <c r="BE638"/>
  <c r="BE663"/>
  <c r="BE673"/>
  <c r="BE678"/>
  <c r="BE684"/>
  <c r="BE700"/>
  <c r="BE724"/>
  <c r="BE729"/>
  <c r="BE732"/>
  <c r="BE734"/>
  <c r="BE751"/>
  <c r="BE758"/>
  <c r="BE764"/>
  <c r="BE788"/>
  <c r="BE799"/>
  <c r="BE801"/>
  <c r="BE807"/>
  <c r="BE822"/>
  <c r="BE828"/>
  <c r="BE838"/>
  <c r="BE841"/>
  <c r="BE848"/>
  <c r="BE849"/>
  <c r="BE852"/>
  <c r="BE856"/>
  <c r="BE861"/>
  <c r="BE877"/>
  <c r="BE878"/>
  <c r="BE882"/>
  <c r="BE889"/>
  <c r="BE891"/>
  <c r="BE903"/>
  <c r="BE930"/>
  <c r="BE939"/>
  <c r="BE965"/>
  <c r="BE987"/>
  <c r="BE991"/>
  <c r="BE995"/>
  <c r="BE998"/>
  <c r="BE1004"/>
  <c r="BE1013"/>
  <c r="BE1031"/>
  <c r="BE1034"/>
  <c r="BE1048"/>
  <c r="BE1050"/>
  <c r="BE1061"/>
  <c r="BE1085"/>
  <c r="BE1101"/>
  <c r="BE1110"/>
  <c r="BE1216"/>
  <c r="BE1230"/>
  <c r="BE1282"/>
  <c r="BE1284"/>
  <c r="BE1290"/>
  <c r="BE1293"/>
  <c r="BE1297"/>
  <c r="BE1299"/>
  <c r="BE1300"/>
  <c r="BE146"/>
  <c r="BE169"/>
  <c r="BE191"/>
  <c r="BE193"/>
  <c r="BE195"/>
  <c r="BE197"/>
  <c r="BE199"/>
  <c r="BE205"/>
  <c r="BE211"/>
  <c r="BE213"/>
  <c r="BE220"/>
  <c r="BE233"/>
  <c r="BE292"/>
  <c r="BE310"/>
  <c r="BE318"/>
  <c r="BE343"/>
  <c r="BE354"/>
  <c r="BE360"/>
  <c r="BE373"/>
  <c r="BE383"/>
  <c r="BE392"/>
  <c r="BE394"/>
  <c r="BE448"/>
  <c r="BE490"/>
  <c r="BE493"/>
  <c r="BE495"/>
  <c r="BE496"/>
  <c r="BE538"/>
  <c r="BE569"/>
  <c r="BE593"/>
  <c r="BE601"/>
  <c r="BE604"/>
  <c r="BE613"/>
  <c r="BE616"/>
  <c r="BE619"/>
  <c r="BE633"/>
  <c r="BE648"/>
  <c r="BE651"/>
  <c r="BE658"/>
  <c r="BE670"/>
  <c r="BE693"/>
  <c r="BE695"/>
  <c r="BE710"/>
  <c r="BE716"/>
  <c r="BE740"/>
  <c r="BE746"/>
  <c r="BE756"/>
  <c r="BE763"/>
  <c r="BE768"/>
  <c r="BE775"/>
  <c r="BE778"/>
  <c r="BE781"/>
  <c r="BE784"/>
  <c r="BE792"/>
  <c r="BE795"/>
  <c r="BE796"/>
  <c r="BE803"/>
  <c r="BE804"/>
  <c r="BE815"/>
  <c r="BE817"/>
  <c r="BE844"/>
  <c r="BE850"/>
  <c r="BE855"/>
  <c r="BE868"/>
  <c r="BE871"/>
  <c r="BE887"/>
  <c r="BE888"/>
  <c r="BE890"/>
  <c r="BE899"/>
  <c r="BE904"/>
  <c r="BE924"/>
  <c r="BE973"/>
  <c r="BE981"/>
  <c r="BE983"/>
  <c r="BE985"/>
  <c r="BE989"/>
  <c r="BE993"/>
  <c r="BE997"/>
  <c r="BE999"/>
  <c r="BE1000"/>
  <c r="BE1001"/>
  <c r="BE1020"/>
  <c r="BE1026"/>
  <c r="BE1029"/>
  <c r="BE1053"/>
  <c r="BE1063"/>
  <c r="BE1068"/>
  <c r="BE1088"/>
  <c r="BE1091"/>
  <c r="BE1098"/>
  <c r="BE1104"/>
  <c r="BE1115"/>
  <c r="BE1118"/>
  <c r="BE1120"/>
  <c r="BE1129"/>
  <c r="BE1159"/>
  <c r="BE1166"/>
  <c r="BE1174"/>
  <c r="BE1179"/>
  <c r="BE1182"/>
  <c r="BE1190"/>
  <c r="BE1264"/>
  <c r="BE1298"/>
  <c i="2" r="E48"/>
  <c r="BE99"/>
  <c r="BE105"/>
  <c r="BE130"/>
  <c r="BE151"/>
  <c r="BE160"/>
  <c r="BE171"/>
  <c r="BE176"/>
  <c r="BE188"/>
  <c r="BE191"/>
  <c r="BE197"/>
  <c r="BE209"/>
  <c r="BE222"/>
  <c r="BE241"/>
  <c r="BE248"/>
  <c r="BE259"/>
  <c r="BE262"/>
  <c r="BE277"/>
  <c r="BE285"/>
  <c r="BE288"/>
  <c r="BE322"/>
  <c r="BE331"/>
  <c r="BE361"/>
  <c r="F55"/>
  <c r="BE116"/>
  <c r="BE133"/>
  <c r="BE138"/>
  <c r="BE141"/>
  <c r="BE146"/>
  <c r="BE179"/>
  <c r="BE206"/>
  <c r="BE217"/>
  <c r="BE229"/>
  <c r="BE231"/>
  <c r="BE233"/>
  <c r="BE238"/>
  <c r="BE245"/>
  <c r="BE254"/>
  <c r="BE264"/>
  <c r="BE266"/>
  <c r="BE282"/>
  <c r="BE295"/>
  <c r="BE298"/>
  <c r="BE319"/>
  <c r="BE328"/>
  <c r="BE344"/>
  <c r="BE352"/>
  <c r="BE356"/>
  <c r="J52"/>
  <c r="BE102"/>
  <c r="BE110"/>
  <c r="BE119"/>
  <c r="BE128"/>
  <c r="BE135"/>
  <c r="BE154"/>
  <c r="BE165"/>
  <c r="BE168"/>
  <c r="BE185"/>
  <c r="BE211"/>
  <c r="BE214"/>
  <c r="BE225"/>
  <c r="BE236"/>
  <c r="BE251"/>
  <c r="BE292"/>
  <c r="BE310"/>
  <c r="BE316"/>
  <c r="BE325"/>
  <c r="BE125"/>
  <c r="BE143"/>
  <c r="BE157"/>
  <c r="BE203"/>
  <c r="BE219"/>
  <c r="BE253"/>
  <c r="BE257"/>
  <c r="BE261"/>
  <c r="BE271"/>
  <c r="BE274"/>
  <c r="BE304"/>
  <c r="BE313"/>
  <c r="BE333"/>
  <c r="BE336"/>
  <c r="BE338"/>
  <c r="BE349"/>
  <c i="4" r="F36"/>
  <c i="1" r="BC57"/>
  <c i="3" r="F36"/>
  <c i="1" r="BC56"/>
  <c i="4" r="F34"/>
  <c i="1" r="BA57"/>
  <c i="2" r="F36"/>
  <c i="1" r="BC55"/>
  <c i="4" r="F37"/>
  <c i="1" r="BD57"/>
  <c i="3" r="F35"/>
  <c i="1" r="BB56"/>
  <c i="2" r="J34"/>
  <c i="1" r="AW55"/>
  <c i="2" r="F35"/>
  <c i="1" r="BB55"/>
  <c i="4" r="F35"/>
  <c i="1" r="BB57"/>
  <c i="4" r="J34"/>
  <c i="1" r="AW57"/>
  <c i="2" r="F37"/>
  <c i="1" r="BD55"/>
  <c i="2" r="F34"/>
  <c i="1" r="BA55"/>
  <c i="3" r="F34"/>
  <c i="1" r="BA56"/>
  <c i="3" r="F37"/>
  <c i="1" r="BD56"/>
  <c i="3" r="J34"/>
  <c i="1" r="AW56"/>
  <c i="2" l="1" r="T243"/>
  <c r="T96"/>
  <c r="P243"/>
  <c i="3" r="R418"/>
  <c i="2" r="R97"/>
  <c i="3" r="P418"/>
  <c r="P112"/>
  <c r="T112"/>
  <c i="2" r="R243"/>
  <c i="4" r="BK86"/>
  <c r="J86"/>
  <c r="J60"/>
  <c i="3" r="T418"/>
  <c i="2" r="BK97"/>
  <c r="J97"/>
  <c r="J60"/>
  <c i="4" r="T86"/>
  <c r="T85"/>
  <c i="2" r="P97"/>
  <c r="P96"/>
  <c i="1" r="AU55"/>
  <c i="3" r="R112"/>
  <c r="R111"/>
  <c i="4" r="J87"/>
  <c r="J61"/>
  <c i="2" r="BK243"/>
  <c r="J243"/>
  <c r="J64"/>
  <c r="BK359"/>
  <c r="J359"/>
  <c r="J75"/>
  <c i="3" r="BK111"/>
  <c r="J111"/>
  <c r="J59"/>
  <c r="J33"/>
  <c i="1" r="AV56"/>
  <c r="AT56"/>
  <c i="4" r="F33"/>
  <c i="1" r="AZ57"/>
  <c r="BB54"/>
  <c r="W31"/>
  <c i="2" r="J33"/>
  <c i="1" r="AV55"/>
  <c r="AT55"/>
  <c r="BA54"/>
  <c r="AW54"/>
  <c r="AK30"/>
  <c i="4" r="J33"/>
  <c i="1" r="AV57"/>
  <c r="AT57"/>
  <c i="3" r="F33"/>
  <c i="1" r="AZ56"/>
  <c i="2" r="F33"/>
  <c i="1" r="AZ55"/>
  <c r="BC54"/>
  <c r="W32"/>
  <c r="BD54"/>
  <c r="W33"/>
  <c i="3" l="1" r="P111"/>
  <c i="1" r="AU56"/>
  <c i="3" r="T111"/>
  <c i="2" r="R96"/>
  <c r="BK96"/>
  <c r="J96"/>
  <c r="J59"/>
  <c i="4" r="BK85"/>
  <c r="J85"/>
  <c r="J59"/>
  <c i="1" r="W30"/>
  <c i="3" r="J30"/>
  <c i="1" r="AG56"/>
  <c r="AN56"/>
  <c r="AY54"/>
  <c r="AX54"/>
  <c r="AZ54"/>
  <c r="W29"/>
  <c r="AU54"/>
  <c i="3" l="1" r="J39"/>
  <c i="4" r="J30"/>
  <c i="1" r="AG57"/>
  <c i="2" r="J30"/>
  <c i="1" r="AG55"/>
  <c r="AN55"/>
  <c r="AV54"/>
  <c r="AK29"/>
  <c i="2" l="1" r="J39"/>
  <c i="4" r="J39"/>
  <c i="1" r="AN57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<sst xmlns="http://schemas.openxmlformats.org/spreadsheetml/2006/main">
  <si>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</si>
  <si>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</si>
  <si>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</si>
  <si>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</si>
  <si>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</si>
  <si>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{376644c3-97aa-4ce3-8223-2b7b3e77f5e1}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</si>
  <si>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</si>
  <si>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</si>
  <si>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</si>
  <si>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</si>
  <si>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</si>
  <si>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</si>
  <si>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</si>
  <si>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</si>
  <si>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22/393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</si>
  <si>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</si>
  <si>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</si>
  <si>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gymnáziu Hostivice - rekonstrukce gymnázia II.etapa</t>
  </si>
  <si>
    <t>KSO:</t>
  </si>
  <si>
    <t/>
  </si>
  <si>
    <t>CC-CZ:</t>
  </si>
  <si>
    <t>Místo:</t>
  </si>
  <si>
    <t>Gymnázium Hostivice, Komenského 141</t>
  </si>
  <si>
    <t>Datum:</t>
  </si>
  <si>
    <t>9. 12. 2022</t>
  </si>
  <si>
    <t>Zadavatel:</t>
  </si>
  <si>
    <t>IČ:</t>
  </si>
  <si>
    <t>Středočeský kraj, Zborovská 81/11, Praha 5</t>
  </si>
  <si>
    <t>DIČ:</t>
  </si>
  <si>
    <t>Uchazeč:</t>
  </si>
  <si>
    <t>Vyplň údaj</t>
  </si>
  <si>
    <t>Projektant:</t>
  </si>
  <si>
    <t>13309099</t>
  </si>
  <si>
    <t>Ing. Petr Petele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</si>
  <si>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</si>
  <si>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</si>
  <si>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</si>
  <si>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</si>
  <si>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</si>
  <si>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</si>
  <si>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</si>
  <si>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</si>
  <si>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</si>
  <si>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</si>
  <si>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</si>
  <si>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</si>
  <si>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</si>
  <si>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</si>
  <si>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</si>
  <si>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</si>
  <si>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</si>
  <si>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</si>
  <si>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</si>
  <si>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</si>
  <si>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</si>
  <si>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</si>
  <si>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</si>
  <si>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</si>
  <si>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</si>
  <si>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</si>
  <si>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</si>
  <si>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</si>
  <si>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</si>
  <si>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</si>
  <si>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</si>
  <si>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</si>
  <si>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</si>
  <si>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</si>
  <si>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</si>
  <si>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</si>
  <si>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</si>
  <si>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</si>
  <si>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</si>
  <si>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</si>
  <si>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</si>
  <si>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</si>
  <si>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</si>
  <si>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</si>
  <si>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</si>
  <si>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</si>
  <si>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</si>
  <si>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{95006946-8438-4894-a214-3208d70c8c0b}</t>
  </si>
  <si>
    <t>2</t>
  </si>
  <si>
    <t>02</t>
  </si>
  <si>
    <t>Nové konstrukce</t>
  </si>
  <si>
    <t>{7e9ba591-a401-4da8-bbee-eb727b4de791}</t>
  </si>
  <si>
    <t>03</t>
  </si>
  <si>
    <t>Vedlejší rozpočtové náklady</t>
  </si>
  <si>
    <t>{f0bf325a-89a5-4427-80a3-9f46b972c136}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</si>
  <si>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</si>
  <si>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</si>
  <si>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</si>
  <si>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</si>
  <si>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</si>
  <si>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</si>
  <si>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</si>
  <si>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</si>
  <si>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</si>
  <si>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</si>
  <si>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</si>
  <si>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</si>
  <si>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</si>
  <si>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720 - Zdravotechnika</t>
  </si>
  <si>
    <t xml:space="preserve">    730 - Ústřední vytápění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</si>
  <si>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</si>
  <si>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</si>
  <si>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</si>
  <si>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</si>
  <si>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</si>
  <si>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</si>
  <si>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</si>
  <si>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</si>
  <si>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</si>
  <si>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</si>
  <si>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</si>
  <si>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</si>
  <si>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</si>
  <si>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</si>
  <si>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</si>
  <si>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</si>
  <si>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</si>
  <si>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</si>
  <si>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</si>
  <si>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</si>
  <si>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</si>
  <si>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</si>
  <si>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</si>
  <si>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</si>
  <si>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</si>
  <si>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</si>
  <si>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</si>
  <si>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</si>
  <si>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</si>
  <si>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</si>
  <si>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2022 02</t>
  </si>
  <si>
    <t>4</t>
  </si>
  <si>
    <t>1410644782</t>
  </si>
  <si>
    <t>Online PSC</t>
  </si>
  <si>
    <t>https://podminky.urs.cz/item/CS_URS_2022_02/113106123</t>
  </si>
  <si>
    <t>VV</t>
  </si>
  <si>
    <t>17 "plocha pod budoucím schodištěm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</si>
  <si>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</si>
  <si>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</si>
  <si>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1370486069</t>
  </si>
  <si>
    <t>https://podminky.urs.cz/item/CS_URS_2022_02/113107123</t>
  </si>
  <si>
    <t>3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</si>
  <si>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</si>
  <si>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</si>
  <si>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</si>
  <si>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721543842</t>
  </si>
  <si>
    <t>https://podminky.urs.cz/item/CS_URS_2022_02/132212131</t>
  </si>
  <si>
    <t>1,35*1,2*2,608 "výkop pro základ stěny u schodiště</t>
  </si>
  <si>
    <t>0,2*0,55*2,608 "pod nastupní rameno schodiště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</si>
  <si>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</si>
  <si>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</si>
  <si>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</si>
  <si>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1811295510</t>
  </si>
  <si>
    <t>https://podminky.urs.cz/item/CS_URS_2022_02/162751117</t>
  </si>
  <si>
    <t>17*0,3 "plocha pod budoucím schodištěm</t>
  </si>
  <si>
    <t>1,35*0,6*2,608 "výkop pro základ stěny u schodiště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</si>
  <si>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</si>
  <si>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</si>
  <si>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</si>
  <si>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-67862015</t>
  </si>
  <si>
    <t>https://podminky.urs.cz/item/CS_URS_2022_02/162751119</t>
  </si>
  <si>
    <t>7,499*10 'Přepočtené koeficientem množství</t>
  </si>
  <si>
    <t>6</t>
  </si>
  <si>
    <t>167111101</t>
  </si>
  <si>
    <t>Nakládání, skládání a překládání neulehlého výkopku nebo sypaniny ručně nakládání, z hornin třídy těžitelnosti I, skupiny 1 až 3</t>
  </si>
  <si>
    <t>-717167731</t>
  </si>
  <si>
    <t>https://podminky.urs.cz/item/CS_URS_2022_02/167111101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</si>
  <si>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</si>
  <si>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</si>
  <si>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</si>
  <si>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</si>
  <si>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-1769018430</t>
  </si>
  <si>
    <t>https://podminky.urs.cz/item/CS_URS_2022_02/171201221</t>
  </si>
  <si>
    <t>7,917*1,8 'Přepočtené koeficientem množství</t>
  </si>
  <si>
    <t>8</t>
  </si>
  <si>
    <t>171251201</t>
  </si>
  <si>
    <t>Uložení sypaniny na skládky nebo meziskládky bez hutnění s upravením uložené sypaniny do předepsaného tvaru</t>
  </si>
  <si>
    <t>1327251820</t>
  </si>
  <si>
    <t>https://podminky.urs.cz/item/CS_URS_2022_02/171251201</t>
  </si>
  <si>
    <t>80</t>
  </si>
  <si>
    <t>174111101</t>
  </si>
  <si>
    <t>Zásyp sypaninou z jakékoliv horniny ručně s uložením výkopku ve vrstvách se zhutněním jam, šachet, rýh nebo kolem objektů v těchto vykopávkách</t>
  </si>
  <si>
    <t>995688264</t>
  </si>
  <si>
    <t>https://podminky.urs.cz/item/CS_URS_2022_02/174111101</t>
  </si>
  <si>
    <t>1,35*0,6*2,608 "kolem výkop pro základ stěny u schodiště</t>
  </si>
  <si>
    <t>9</t>
  </si>
  <si>
    <t>1-spec.01</t>
  </si>
  <si>
    <t>Provedení sondy před výkopovými pracemi v místě budoucího schodiště</t>
  </si>
  <si>
    <t>kpl.</t>
  </si>
  <si>
    <t>-1763681253</t>
  </si>
  <si>
    <t>Ostatní konstrukce a práce, bourání</t>
  </si>
  <si>
    <t>10</t>
  </si>
  <si>
    <t>943211112</t>
  </si>
  <si>
    <t>Montáž lešení prostorového rámového lehkého pracovního s podlahami s provozním zatížením tř. 3 do 200 kg/m2, výšky přes 10 do 25 m</t>
  </si>
  <si>
    <t>-734075449</t>
  </si>
  <si>
    <t>https://podminky.urs.cz/item/CS_URS_2022_02/943211112</t>
  </si>
  <si>
    <t>6*2,61*15,1 "v prostoru budoucího schodiště</t>
  </si>
  <si>
    <t>11</t>
  </si>
  <si>
    <t>943211212</t>
  </si>
  <si>
    <t>Montáž lešení prostorového rámového lehkého pracovního s podlahami Příplatek za první a každý další den použití lešení k ceně -1112</t>
  </si>
  <si>
    <t>-1323010492</t>
  </si>
  <si>
    <t>https://podminky.urs.cz/item/CS_URS_2022_02/943211212</t>
  </si>
  <si>
    <t>236,466*60 'Přepočtené koeficientem množství</t>
  </si>
  <si>
    <t>12</t>
  </si>
  <si>
    <t>943211812</t>
  </si>
  <si>
    <t>Demontáž lešení prostorového rámového lehkého pracovního s podlahami s provozním zatížením tř. 3 do 200 kg/m2, výšky přes 10 do 25 m</t>
  </si>
  <si>
    <t>-99852017</t>
  </si>
  <si>
    <t>https://podminky.urs.cz/item/CS_URS_2022_02/943211812</t>
  </si>
  <si>
    <t>13</t>
  </si>
  <si>
    <t>962031133</t>
  </si>
  <si>
    <t>Bourání příček z cihel, tvárnic nebo příčkovek z cihel pálených, plných nebo dutých na maltu vápennou nebo vápenocementovou, tl. do 150 mm</t>
  </si>
  <si>
    <t>-1983129842</t>
  </si>
  <si>
    <t>https://podminky.urs.cz/item/CS_URS_2022_02/962031133</t>
  </si>
  <si>
    <t>(2,9+2,8+2+11,2+7,6+2,2+0,9+1,32+1,13+4,37+6,5)*3 "vnitřní příčky</t>
  </si>
  <si>
    <t>14</t>
  </si>
  <si>
    <t>962032230</t>
  </si>
  <si>
    <t>Bourání zdiva nadzákladového z cihel nebo tvárnic z cihel pálených nebo vápenopískových, na maltu vápennou nebo vápenocementovou, objemu do 1 m3</t>
  </si>
  <si>
    <t>-2066053969</t>
  </si>
  <si>
    <t>https://podminky.urs.cz/item/CS_URS_2022_02/962032230</t>
  </si>
  <si>
    <t>(2,32*0,48+0,48*2,53+1,56*0,48+2,04*0,478)*3 "komíny pod střešní část</t>
  </si>
  <si>
    <t>(6,7*0,4+6,7*0,43+6,7*0,48)*3+1*0,45*2,2 "vnitřní stěny v podkroví</t>
  </si>
  <si>
    <t>962032631</t>
  </si>
  <si>
    <t>Bourání zdiva nadzákladového z cihel nebo tvárnic komínového z cihel pálených, šamotových nebo vápenopískových nad střechou na maltu vápennou nebo vápenocementovou</t>
  </si>
  <si>
    <t>-515704138</t>
  </si>
  <si>
    <t>https://podminky.urs.cz/item/CS_URS_2022_02/962032631</t>
  </si>
  <si>
    <t>(2,32*0,48+0,48*2,53+1,56*0,48+2,04*0,478+2,46*0,538)*1,5 "komíny nad střešní část</t>
  </si>
  <si>
    <t>16</t>
  </si>
  <si>
    <t>964011221</t>
  </si>
  <si>
    <t>Vybourání železobetonových prefabrikovaných překladů uložených ve zdivu, délky do 3 m, hmotnosti do 75 kg/m</t>
  </si>
  <si>
    <t>1095295388</t>
  </si>
  <si>
    <t>https://podminky.urs.cz/item/CS_URS_2022_02/964011221</t>
  </si>
  <si>
    <t>0,45*0,37*2 "pro uložení překladu u výtahových dveří</t>
  </si>
  <si>
    <t>17</t>
  </si>
  <si>
    <t>965041341</t>
  </si>
  <si>
    <t>Bourání mazanin škvárobetonových tl. do 100 mm, plochy přes 4 m2</t>
  </si>
  <si>
    <t>158405526</t>
  </si>
  <si>
    <t>https://podminky.urs.cz/item/CS_URS_2022_02/965041341</t>
  </si>
  <si>
    <t>544,25*0,025 "maltové lože půdní plocha 4.NP</t>
  </si>
  <si>
    <t>18</t>
  </si>
  <si>
    <t>965081113</t>
  </si>
  <si>
    <t>Bourání podlah z dlaždic bez podkladního lože nebo mazaniny, s jakoukoliv výplní spár půdních, plochy přes 1 m2</t>
  </si>
  <si>
    <t>544040210</t>
  </si>
  <si>
    <t>https://podminky.urs.cz/item/CS_URS_2022_02/965081113</t>
  </si>
  <si>
    <t>544,25 "půdní plocha 4.NP</t>
  </si>
  <si>
    <t>-27,5 "prostor kotelny</t>
  </si>
  <si>
    <t>19</t>
  </si>
  <si>
    <t>965082923</t>
  </si>
  <si>
    <t>Odstranění násypu pod podlahami nebo ochranného násypu na střechách tl. do 100 mm, plochy přes 2 m2</t>
  </si>
  <si>
    <t>1768066572</t>
  </si>
  <si>
    <t>https://podminky.urs.cz/item/CS_URS_2022_02/965082923</t>
  </si>
  <si>
    <t>544,25*0,07 "škvárový násyp půdní plocha 4.NP</t>
  </si>
  <si>
    <t>20</t>
  </si>
  <si>
    <t>966031313</t>
  </si>
  <si>
    <t>Vybourání částí říms z cihel vyložených do 250 mm tl. do 300 mm</t>
  </si>
  <si>
    <t>m</t>
  </si>
  <si>
    <t>553066771</t>
  </si>
  <si>
    <t>https://podminky.urs.cz/item/CS_URS_2022_02/966031313</t>
  </si>
  <si>
    <t>6+6+1,638 "podstřešní římsa v úrovni podlahy 4.NP</t>
  </si>
  <si>
    <t>966031314</t>
  </si>
  <si>
    <t>Vybourání částí říms z cihel vyložených do 250 mm tl. přes 300 mm</t>
  </si>
  <si>
    <t>593597083</t>
  </si>
  <si>
    <t>https://podminky.urs.cz/item/CS_URS_2022_02/966031314</t>
  </si>
  <si>
    <t>6+6+1,638 "podstřešní římsa</t>
  </si>
  <si>
    <t>6+6+1,638 "římsa v úrovni podlahy 2.NP</t>
  </si>
  <si>
    <t>22</t>
  </si>
  <si>
    <t>967042712</t>
  </si>
  <si>
    <t>Odsekání zdiva z kamene nebo betonu plošné, tl. do 100 mm</t>
  </si>
  <si>
    <t>-1134523740</t>
  </si>
  <si>
    <t>https://podminky.urs.cz/item/CS_URS_2022_02/967042712</t>
  </si>
  <si>
    <t>(6+2,61+6)*0,85 "kamenný sokl v úrovni 1.NP</t>
  </si>
  <si>
    <t>23</t>
  </si>
  <si>
    <t>968062246</t>
  </si>
  <si>
    <t>Vybourání dřevěných rámů oken s křídly, dveřních zárubní, vrat, stěn, ostění nebo obkladů rámů oken s křídly jednoduchých, plochy do 4 m2</t>
  </si>
  <si>
    <t>-142580227</t>
  </si>
  <si>
    <t>https://podminky.urs.cz/item/CS_URS_2022_02/968062246</t>
  </si>
  <si>
    <t>1,27*1,44 "štítové okno pohled východní</t>
  </si>
  <si>
    <t>0,95*0,43 "okno viz. výkres D.1.1.4 - §4</t>
  </si>
  <si>
    <t>0,94*0,46 "okno viz. výkres D.1.1.4 - §7</t>
  </si>
  <si>
    <t>24</t>
  </si>
  <si>
    <t>968072455</t>
  </si>
  <si>
    <t>Vybourání kovových rámů oken s křídly, dveřních zárubní, vrat, stěn, ostění nebo obkladů dveřních zárubní, plochy do 2 m2</t>
  </si>
  <si>
    <t>-138109162</t>
  </si>
  <si>
    <t>https://podminky.urs.cz/item/CS_URS_2022_02/968072455</t>
  </si>
  <si>
    <t>0,8*1,97+0,85*1,97+0,8*1,97 "zárubně v 4.NP</t>
  </si>
  <si>
    <t>25</t>
  </si>
  <si>
    <t>968072456</t>
  </si>
  <si>
    <t>Vybourání kovových rámů oken s křídly, dveřních zárubní, vrat, stěn, ostění nebo obkladů dveřních zárubní, plochy přes 2 m2</t>
  </si>
  <si>
    <t>1816661773</t>
  </si>
  <si>
    <t>https://podminky.urs.cz/item/CS_URS_2022_02/968072456</t>
  </si>
  <si>
    <t>1,16*2,4+1,16*2,13 "zárubně v 4.NP</t>
  </si>
  <si>
    <t>26</t>
  </si>
  <si>
    <t>973031151</t>
  </si>
  <si>
    <t>Vysekání výklenků nebo kapes ve zdivu z cihel na maltu vápennou nebo vápenocementovou výklenků, pohledové plochy přes 0,25 m2</t>
  </si>
  <si>
    <t>-1356101626</t>
  </si>
  <si>
    <t>https://podminky.urs.cz/item/CS_URS_2022_02/973031151</t>
  </si>
  <si>
    <t>0,6*0,35*1,4*25 "vyskání výklenku pro ocelovou konstrukci</t>
  </si>
  <si>
    <t>(1,56+1,56+2,899)*0,3*0,3*3+(1,299+1,299)*0,3*0,3*3 "kapsy pro uložení PZD nosníku viz. bourací príce §6</t>
  </si>
  <si>
    <t>0,35*0,2*25 "vysekání výklenku pro patku ocelové konstrukce</t>
  </si>
  <si>
    <t>27</t>
  </si>
  <si>
    <t>973031335</t>
  </si>
  <si>
    <t>Vysekání výklenků nebo kapes ve zdivu z cihel na maltu vápennou nebo vápenocementovou kapes, plochy do 0,16 m2, hl. do 300 mm</t>
  </si>
  <si>
    <t>kus</t>
  </si>
  <si>
    <t>532378144</t>
  </si>
  <si>
    <t>https://podminky.urs.cz/item/CS_URS_2022_02/973031335</t>
  </si>
  <si>
    <t>7*2 "kapsa pro IPE nosníky §8 viz. výkres bourané kce</t>
  </si>
  <si>
    <t>3*2 "kapsa pro kotvení ŽB věnců §7 viz. výkres bourané kce</t>
  </si>
  <si>
    <t>2,25*0,3*0,45 "kapsa pro uložení překladu nad okno na štítové straně</t>
  </si>
  <si>
    <t>28</t>
  </si>
  <si>
    <t>975121321</t>
  </si>
  <si>
    <t>Jednořadé podchycení konstrukcí systémovými prvky stojkami včetně nosníků výšky podepření do 4 m, zatížení přes 750 do 1 000 kg/m zřízení</t>
  </si>
  <si>
    <t>-930757627</t>
  </si>
  <si>
    <t>https://podminky.urs.cz/item/CS_URS_2022_02/975121321</t>
  </si>
  <si>
    <t>(4,31+3,158)*6 "podstojkování stropu při demontáži krovu viz. výkres řez C-C bourací práce</t>
  </si>
  <si>
    <t>29</t>
  </si>
  <si>
    <t>975121322</t>
  </si>
  <si>
    <t>Jednořadé podchycení konstrukcí systémovými prvky stojkami včetně nosníků výšky podepření do 4 m, zatížení přes 750 do 1 000 kg/m příplatek za první a každý další den použití</t>
  </si>
  <si>
    <t>-1664776029</t>
  </si>
  <si>
    <t>https://podminky.urs.cz/item/CS_URS_2022_02/975121322</t>
  </si>
  <si>
    <t>44,808*30 'Přepočtené koeficientem množství</t>
  </si>
  <si>
    <t>30</t>
  </si>
  <si>
    <t>975121323</t>
  </si>
  <si>
    <t>Jednořadé podchycení konstrukcí systémovými prvky stojkami včetně nosníků výšky podepření do 4 m, zatížení přes 750 do 1 000 kg/m odstranění</t>
  </si>
  <si>
    <t>-851104494</t>
  </si>
  <si>
    <t>https://podminky.urs.cz/item/CS_URS_2022_02/975121323</t>
  </si>
  <si>
    <t>31</t>
  </si>
  <si>
    <t>975121421</t>
  </si>
  <si>
    <t>Jednořadé podchycení konstrukcí systémovými prvky stojkami včetně nosníků výšky podepření přes 4 do 5 m, zatížení přes 750 do 1 000 kg/m zřízení</t>
  </si>
  <si>
    <t>-835426686</t>
  </si>
  <si>
    <t>https://podminky.urs.cz/item/CS_URS_2022_02/975121421</t>
  </si>
  <si>
    <t>3,579*6 "podstojkování stropu na stáv. schodišti při demontáži krovu viz. výkres řez C-C bourací práce</t>
  </si>
  <si>
    <t>32</t>
  </si>
  <si>
    <t>975121422</t>
  </si>
  <si>
    <t>Jednořadé podchycení konstrukcí systémovými prvky stojkami včetně nosníků výšky podepření přes 4 do 5 m, zatížení přes 750 do 1 000 kg/m příplatek za první a každý další den použití</t>
  </si>
  <si>
    <t>1950568664</t>
  </si>
  <si>
    <t>https://podminky.urs.cz/item/CS_URS_2022_02/975121422</t>
  </si>
  <si>
    <t>21,474*30 'Přepočtené koeficientem množství</t>
  </si>
  <si>
    <t>33</t>
  </si>
  <si>
    <t>975121423</t>
  </si>
  <si>
    <t>Jednořadé podchycení konstrukcí systémovými prvky stojkami včetně nosníků výšky podepření přes 4 do 5 m, zatížení přes 750 do 1 000 kg/m odstranění</t>
  </si>
  <si>
    <t>362151974</t>
  </si>
  <si>
    <t>https://podminky.urs.cz/item/CS_URS_2022_02/975121423</t>
  </si>
  <si>
    <t>34</t>
  </si>
  <si>
    <t>978012191</t>
  </si>
  <si>
    <t>Otlučení vápenných nebo vápenocementových omítek vnitřních ploch stropů rákosovaných, v rozsahu přes 50 do 100 %</t>
  </si>
  <si>
    <t>316107557</t>
  </si>
  <si>
    <t>https://podminky.urs.cz/item/CS_URS_2022_02/978012191</t>
  </si>
  <si>
    <t>157 "podbiti střešní konstrukce</t>
  </si>
  <si>
    <t>35</t>
  </si>
  <si>
    <t>978013191</t>
  </si>
  <si>
    <t>Otlučení vápenných nebo vápenocementových omítek vnitřních ploch stěn s vyškrabáním spar, s očištěním zdiva, v rozsahu přes 50 do 100 %</t>
  </si>
  <si>
    <t>-600719251</t>
  </si>
  <si>
    <t>https://podminky.urs.cz/item/CS_URS_2022_02/978013191</t>
  </si>
  <si>
    <t>158,24*1 "po obvodu objektu</t>
  </si>
  <si>
    <t>36</t>
  </si>
  <si>
    <t>978015391</t>
  </si>
  <si>
    <t>Otlučení vápenných nebo vápenocementových omítek vnějších ploch s vyškrabáním spar a s očištěním zdiva stupně členitosti 1 a 2, v rozsahu přes 80 do 100 %</t>
  </si>
  <si>
    <t>1316084438</t>
  </si>
  <si>
    <t>https://podminky.urs.cz/item/CS_URS_2022_02/978015391</t>
  </si>
  <si>
    <t>(6+2,61+6)*15,1 "vnější omítka budoucího schodiště</t>
  </si>
  <si>
    <t>997</t>
  </si>
  <si>
    <t>Přesun sutě</t>
  </si>
  <si>
    <t>37</t>
  </si>
  <si>
    <t>997013154</t>
  </si>
  <si>
    <t>Vnitrostaveništní doprava suti a vybouraných hmot vodorovně do 50 m svisle s omezením mechanizace pro budovy a haly výšky přes 12 do 15 m</t>
  </si>
  <si>
    <t>-1619678159</t>
  </si>
  <si>
    <t>https://podminky.urs.cz/item/CS_URS_2022_02/997013154</t>
  </si>
  <si>
    <t>38</t>
  </si>
  <si>
    <t>997013312</t>
  </si>
  <si>
    <t>Doprava suti shozem montáž a demontáž shozu výšky přes 10 do 20 m</t>
  </si>
  <si>
    <t>-464986500</t>
  </si>
  <si>
    <t>https://podminky.urs.cz/item/CS_URS_2022_02/997013312</t>
  </si>
  <si>
    <t>39</t>
  </si>
  <si>
    <t>997013322</t>
  </si>
  <si>
    <t>Doprava suti shozem montáž a demontáž shozu výšky Příplatek za první a každý další den použití shozu k ceně -3312</t>
  </si>
  <si>
    <t>-792150232</t>
  </si>
  <si>
    <t>https://podminky.urs.cz/item/CS_URS_2022_02/997013322</t>
  </si>
  <si>
    <t>17*90 'Přepočtené koeficientem množství</t>
  </si>
  <si>
    <t>40</t>
  </si>
  <si>
    <t>997013501</t>
  </si>
  <si>
    <t>Odvoz suti a vybouraných hmot na skládku nebo meziskládku se složením, na vzdálenost do 1 km</t>
  </si>
  <si>
    <t>1587919046</t>
  </si>
  <si>
    <t>https://podminky.urs.cz/item/CS_URS_2022_02/997013501</t>
  </si>
  <si>
    <t>41</t>
  </si>
  <si>
    <t>997013509</t>
  </si>
  <si>
    <t>Odvoz suti a vybouraných hmot na skládku nebo meziskládku se složením, na vzdálenost Příplatek k ceně za každý další i započatý 1 km přes 1 km</t>
  </si>
  <si>
    <t>-773430655</t>
  </si>
  <si>
    <t>https://podminky.urs.cz/item/CS_URS_2022_02/997013509</t>
  </si>
  <si>
    <t>397,568*19 'Přepočtené koeficientem množství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</si>
  <si>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</si>
  <si>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</si>
  <si>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</si>
  <si>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-131569135</t>
  </si>
  <si>
    <t>https://podminky.urs.cz/item/CS_URS_2022_02/997013631</t>
  </si>
  <si>
    <t>PSV</t>
  </si>
  <si>
    <t>Práce a dodávky PSV</t>
  </si>
  <si>
    <t>712</t>
  </si>
  <si>
    <t>Povlakové krytiny</t>
  </si>
  <si>
    <t>43</t>
  </si>
  <si>
    <t>712340833</t>
  </si>
  <si>
    <t>Odstranění povlakové krytiny střech plochých do 10° z přitavených pásů NAIP v plné ploše třívrstvé</t>
  </si>
  <si>
    <t>94059890</t>
  </si>
  <si>
    <t>https://podminky.urs.cz/item/CS_URS_2022_02/712340833</t>
  </si>
  <si>
    <t>29 "střecha výtahu</t>
  </si>
  <si>
    <t>44</t>
  </si>
  <si>
    <t>712341659</t>
  </si>
  <si>
    <t>Provedení povlakové krytiny střech plochých do 10° pásy přitavením NAIP bodově</t>
  </si>
  <si>
    <t>60871805</t>
  </si>
  <si>
    <t>https://podminky.urs.cz/item/CS_URS_2022_02/712341659</t>
  </si>
  <si>
    <t>544,25 "půdní plocha 4.NP provizorní izolační vrstva po dobu stavebních prací</t>
  </si>
  <si>
    <t>45</t>
  </si>
  <si>
    <t>M</t>
  </si>
  <si>
    <t>62832001</t>
  </si>
  <si>
    <t>pás asfaltový natavitelný oxidovaný tl 3,5mm typu V60 S35 s vložkou ze skleněné rohože, s jemnozrnným minerálním posypem</t>
  </si>
  <si>
    <t>-1925599119</t>
  </si>
  <si>
    <t>544,25*1,1655 'Přepočtené koeficientem množství</t>
  </si>
  <si>
    <t>79</t>
  </si>
  <si>
    <t>712-spec.01</t>
  </si>
  <si>
    <t>Napojení provizorní hydroizolace na stávající svody (odovd dešťové vody)</t>
  </si>
  <si>
    <t>-419974401</t>
  </si>
  <si>
    <t>46</t>
  </si>
  <si>
    <t>998712203</t>
  </si>
  <si>
    <t>Přesun hmot pro povlakové krytiny stanovený procentní sazbou (%) z ceny vodorovná dopravní vzdálenost do 50 m v objektech výšky přes 12 do 24 m</t>
  </si>
  <si>
    <t>%</t>
  </si>
  <si>
    <t>1196131894</t>
  </si>
  <si>
    <t>https://podminky.urs.cz/item/CS_URS_2022_02/998712203</t>
  </si>
  <si>
    <t>720</t>
  </si>
  <si>
    <t>Zdravotechnika</t>
  </si>
  <si>
    <t>47</t>
  </si>
  <si>
    <t>720-spec.01</t>
  </si>
  <si>
    <t>Odpojení a přeložení vody, kanalizace, plynu před bouracími pracemi</t>
  </si>
  <si>
    <t>2092846931</t>
  </si>
  <si>
    <t>730</t>
  </si>
  <si>
    <t>Ústřední vytápění</t>
  </si>
  <si>
    <t>48</t>
  </si>
  <si>
    <t>730-spec.01</t>
  </si>
  <si>
    <t>Odpojení a přeložení topení před bouracími pracemi vč. bourání kotelny</t>
  </si>
  <si>
    <t>-1030816598</t>
  </si>
  <si>
    <t>741</t>
  </si>
  <si>
    <t>Elektroinstalace - silnoproud</t>
  </si>
  <si>
    <t>49</t>
  </si>
  <si>
    <t>741-spec.01</t>
  </si>
  <si>
    <t>Demontáž hromosvodu na střešní konstrukci a dmtž svodu v prostoru nového schodiště</t>
  </si>
  <si>
    <t>545362092</t>
  </si>
  <si>
    <t>50</t>
  </si>
  <si>
    <t>741-spec.02</t>
  </si>
  <si>
    <t>Odpojení a přeložení elektroinstalace před bouracími pracemi</t>
  </si>
  <si>
    <t>-385609358</t>
  </si>
  <si>
    <t>751</t>
  </si>
  <si>
    <t>Vzduchotechnika</t>
  </si>
  <si>
    <t>51</t>
  </si>
  <si>
    <t>750-spec.01</t>
  </si>
  <si>
    <t>Odstranění vyústění VZT šachty nad střechou</t>
  </si>
  <si>
    <t>622206678</t>
  </si>
  <si>
    <t>762</t>
  </si>
  <si>
    <t>Konstrukce tesařské</t>
  </si>
  <si>
    <t>52</t>
  </si>
  <si>
    <t>762331813</t>
  </si>
  <si>
    <t>Demontáž vázaných konstrukcí krovů sklonu do 60° z hranolů, hranolků, fošen, průřezové plochy přes 224 do 288 cm2</t>
  </si>
  <si>
    <t>-353149615</t>
  </si>
  <si>
    <t>https://podminky.urs.cz/item/CS_URS_2022_02/762331813</t>
  </si>
  <si>
    <t>7,72+7,18+18+26+3,5+3,5+6,3+7,4+28+7,6+8+13*4+9,3*4+7,8*2+27*2+20+14*2+26+26+20+16+12+32+22+32+15+6+16+2,5*23+5*5+7,2*73</t>
  </si>
  <si>
    <t>(7,8+7,8+8,2+8,2+8,1+8+8,6+7,3+8,3+6,8+8+8+18+10)*1,3</t>
  </si>
  <si>
    <t>53</t>
  </si>
  <si>
    <t>762331814</t>
  </si>
  <si>
    <t>Demontáž vázaných konstrukcí krovů sklonu do 60° z hranolů, hranolků, fošen, průřezové plochy přes 288 do 450 cm2</t>
  </si>
  <si>
    <t>-2020098793</t>
  </si>
  <si>
    <t>https://podminky.urs.cz/item/CS_URS_2022_02/762331814</t>
  </si>
  <si>
    <t>7,8+27+5,6+7,6</t>
  </si>
  <si>
    <t>54</t>
  </si>
  <si>
    <t>762341832</t>
  </si>
  <si>
    <t>Demontáž bednění a laťování bednění střech rovných, obloukových, sklonu do 60° se všemi nadstřešními konstrukcemi z desek tvrdých (cementotřískových, dřevoštěpkových apod.)</t>
  </si>
  <si>
    <t>426107693</t>
  </si>
  <si>
    <t>https://podminky.urs.cz/item/CS_URS_2022_02/762341832</t>
  </si>
  <si>
    <t>55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</si>
  <si>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</si>
  <si>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</si>
  <si>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1506386330</t>
  </si>
  <si>
    <t>https://podminky.urs.cz/item/CS_URS_2022_02/762342812</t>
  </si>
  <si>
    <t>790 "plocha střechy</t>
  </si>
  <si>
    <t>56</t>
  </si>
  <si>
    <t>762521811</t>
  </si>
  <si>
    <t>Demontáž podlah bez polštářů z prken tl. do 32 mm</t>
  </si>
  <si>
    <t>932596880</t>
  </si>
  <si>
    <t>https://podminky.urs.cz/item/CS_URS_2022_02/762521811</t>
  </si>
  <si>
    <t>544,25 "prkenný záklop půdní plocha 4.NP</t>
  </si>
  <si>
    <t>57</t>
  </si>
  <si>
    <t>762841811</t>
  </si>
  <si>
    <t>Demontáž podbíjení obkladů stropů a střech sklonu do 60° z hrubých prken tl. do 35 mm bez omítky</t>
  </si>
  <si>
    <t>-1125687180</t>
  </si>
  <si>
    <t>https://podminky.urs.cz/item/CS_URS_2022_02/762841811</t>
  </si>
  <si>
    <t>58</t>
  </si>
  <si>
    <t>762841812</t>
  </si>
  <si>
    <t>Demontáž podbíjení obkladů stropů a střech sklonu do 60° z hrubých prken tl. do 35 mm s omítkou</t>
  </si>
  <si>
    <t>1352502645</t>
  </si>
  <si>
    <t>https://podminky.urs.cz/item/CS_URS_2022_02/762841812</t>
  </si>
  <si>
    <t>544,25 "podbití půdní plocha 4.NP</t>
  </si>
  <si>
    <t>764</t>
  </si>
  <si>
    <t>Konstrukce klempířské</t>
  </si>
  <si>
    <t>59</t>
  </si>
  <si>
    <t>764001891</t>
  </si>
  <si>
    <t>Demontáž klempířských konstrukcí oplechování úžlabí do suti</t>
  </si>
  <si>
    <t>1199281887</t>
  </si>
  <si>
    <t>https://podminky.urs.cz/item/CS_URS_2022_02/764001891</t>
  </si>
  <si>
    <t>8,5*6</t>
  </si>
  <si>
    <t>60</t>
  </si>
  <si>
    <t>764002841</t>
  </si>
  <si>
    <t>Demontáž klempířských konstrukcí oplechování horních ploch zdí a nadezdívek do suti</t>
  </si>
  <si>
    <t>-2056816407</t>
  </si>
  <si>
    <t>https://podminky.urs.cz/item/CS_URS_2022_02/764002841</t>
  </si>
  <si>
    <t>7*2 "štítová stěna střechy</t>
  </si>
  <si>
    <t>61</t>
  </si>
  <si>
    <t>764002851</t>
  </si>
  <si>
    <t>Demontáž klempířských konstrukcí oplechování parapetů do suti</t>
  </si>
  <si>
    <t>-788415322</t>
  </si>
  <si>
    <t>https://podminky.urs.cz/item/CS_URS_2022_02/764002851</t>
  </si>
  <si>
    <t>1,27 "štítové okno pohled východní</t>
  </si>
  <si>
    <t>0,95 "okno viz. výkres D.1.1.4 - §4</t>
  </si>
  <si>
    <t>0,94 "okno viz. výkres D.1.1.4 - §7</t>
  </si>
  <si>
    <t>62</t>
  </si>
  <si>
    <t>764002861</t>
  </si>
  <si>
    <t>Demontáž klempířských konstrukcí oplechování říms do suti</t>
  </si>
  <si>
    <t>-1948915053</t>
  </si>
  <si>
    <t>https://podminky.urs.cz/item/CS_URS_2022_02/764002861</t>
  </si>
  <si>
    <t>132,65 "podstřešní římsa v úrovni podlahy 4.NP</t>
  </si>
  <si>
    <t>63</t>
  </si>
  <si>
    <t>764002871</t>
  </si>
  <si>
    <t>Demontáž klempířských konstrukcí lemování zdí do suti</t>
  </si>
  <si>
    <t>2106852045</t>
  </si>
  <si>
    <t>https://podminky.urs.cz/item/CS_URS_2022_02/764002871</t>
  </si>
  <si>
    <t>(2,32*2+0,48*2+0,48*2+2,53*2+1,56*2+0,48*2+2,04*2+0,478*2+2,46*2+0,538*2)*1,3 "kolem komínů na střeše</t>
  </si>
  <si>
    <t>64</t>
  </si>
  <si>
    <t>764004801</t>
  </si>
  <si>
    <t>Demontáž klempířských konstrukcí žlabu podokapního do suti</t>
  </si>
  <si>
    <t>-1662252831</t>
  </si>
  <si>
    <t>https://podminky.urs.cz/item/CS_URS_2022_02/764004801</t>
  </si>
  <si>
    <t>137,41 "žlab po obvodu střechy</t>
  </si>
  <si>
    <t>65</t>
  </si>
  <si>
    <t>764004861</t>
  </si>
  <si>
    <t>Demontáž klempířských konstrukcí svodu do suti</t>
  </si>
  <si>
    <t>725907455</t>
  </si>
  <si>
    <t>https://podminky.urs.cz/item/CS_URS_2022_02/764004861</t>
  </si>
  <si>
    <t>15 "v prostoru budoucího schodiště</t>
  </si>
  <si>
    <t>66</t>
  </si>
  <si>
    <t>764004863</t>
  </si>
  <si>
    <t>Demontáž klempířských konstrukcí svodu k dalšímu použití</t>
  </si>
  <si>
    <t>-1203486722</t>
  </si>
  <si>
    <t>https://podminky.urs.cz/item/CS_URS_2022_02/764004863</t>
  </si>
  <si>
    <t>5*15</t>
  </si>
  <si>
    <t>67</t>
  </si>
  <si>
    <t>764508131</t>
  </si>
  <si>
    <t>Montáž svodu kruhového, průměru svodu</t>
  </si>
  <si>
    <t>-967655191</t>
  </si>
  <si>
    <t>https://podminky.urs.cz/item/CS_URS_2022_02/764508131</t>
  </si>
  <si>
    <t>6*20 "provizorní odvodnění střešní konstrukce po dobu stavebních prací</t>
  </si>
  <si>
    <t>68</t>
  </si>
  <si>
    <t>28611281</t>
  </si>
  <si>
    <t>trubka drenážní systému budov neperforovaná flexibilní tyčová PVC-U DN 125 SN4 2,5m</t>
  </si>
  <si>
    <t>1747454722</t>
  </si>
  <si>
    <t>120*1,1 'Přepočtené koeficientem množství</t>
  </si>
  <si>
    <t>765</t>
  </si>
  <si>
    <t>Krytina skládaná</t>
  </si>
  <si>
    <t>69</t>
  </si>
  <si>
    <t>765111801</t>
  </si>
  <si>
    <t>Demontáž krytiny keramické drážkové, sklonu do 30° na sucho do suti</t>
  </si>
  <si>
    <t>-2048372472</t>
  </si>
  <si>
    <t>https://podminky.urs.cz/item/CS_URS_2022_02/765111801</t>
  </si>
  <si>
    <t>70</t>
  </si>
  <si>
    <t>765111811</t>
  </si>
  <si>
    <t>Demontáž krytiny keramické Příplatek k cenám za sklon přes 30° do suti</t>
  </si>
  <si>
    <t>2008437839</t>
  </si>
  <si>
    <t>https://podminky.urs.cz/item/CS_URS_2022_02/765111811</t>
  </si>
  <si>
    <t>71</t>
  </si>
  <si>
    <t>765111861</t>
  </si>
  <si>
    <t>Demontáž krytiny keramické hřebenů a nároží, sklonu do 30° z hřebenáčů na sucho do suti</t>
  </si>
  <si>
    <t>-1528780971</t>
  </si>
  <si>
    <t>https://podminky.urs.cz/item/CS_URS_2022_02/765111861</t>
  </si>
  <si>
    <t>7,75+26,7+5,3+5,6+(7,8+7,8+8,2+7,4+7,4+8,3+9+9)*1,3</t>
  </si>
  <si>
    <t>72</t>
  </si>
  <si>
    <t>765111881</t>
  </si>
  <si>
    <t>-1788855742</t>
  </si>
  <si>
    <t>https://podminky.urs.cz/item/CS_URS_2022_02/765111881</t>
  </si>
  <si>
    <t>73</t>
  </si>
  <si>
    <t>765192001</t>
  </si>
  <si>
    <t>Nouzové zakrytí střechy plachtou</t>
  </si>
  <si>
    <t>1092027311</t>
  </si>
  <si>
    <t>https://podminky.urs.cz/item/CS_URS_2022_02/765192001</t>
  </si>
  <si>
    <t>766</t>
  </si>
  <si>
    <t>Konstrukce truhlářské</t>
  </si>
  <si>
    <t>74</t>
  </si>
  <si>
    <t>766441812</t>
  </si>
  <si>
    <t>Demontáž parapetních desek dřevěných nebo plastových šířky přes 300 mm, délky do 1000 mm</t>
  </si>
  <si>
    <t>1238200780</t>
  </si>
  <si>
    <t>https://podminky.urs.cz/item/CS_URS_2022_02/766441812</t>
  </si>
  <si>
    <t>1 "okno viz. výkres D.1.1.4 - §4</t>
  </si>
  <si>
    <t>1 "okno viz. výkres D.1.1.4 - §7</t>
  </si>
  <si>
    <t>75</t>
  </si>
  <si>
    <t>766441822</t>
  </si>
  <si>
    <t>Demontáž parapetních desek dřevěných nebo plastových šířky přes 300 mm, délky přes 1000 do 2000 mm</t>
  </si>
  <si>
    <t>709167671</t>
  </si>
  <si>
    <t>https://podminky.urs.cz/item/CS_URS_2022_02/766441822</t>
  </si>
  <si>
    <t>1 "štítové okno pohled východní</t>
  </si>
  <si>
    <t>76</t>
  </si>
  <si>
    <t>766674811</t>
  </si>
  <si>
    <t>Demontáž střešních oken na krytině hladké a drážkové, sklonu přes 30 do 45°</t>
  </si>
  <si>
    <t>448281465</t>
  </si>
  <si>
    <t>https://podminky.urs.cz/item/CS_URS_2022_02/766674811</t>
  </si>
  <si>
    <t>16 "stávajících střešních oken</t>
  </si>
  <si>
    <t>771</t>
  </si>
  <si>
    <t>Podlahy z dlaždic</t>
  </si>
  <si>
    <t>77</t>
  </si>
  <si>
    <t>771573810</t>
  </si>
  <si>
    <t>Demontáž podlah z dlaždic keramických lepených</t>
  </si>
  <si>
    <t>1601301416</t>
  </si>
  <si>
    <t>https://podminky.urs.cz/item/CS_URS_2022_02/771573810</t>
  </si>
  <si>
    <t>27,5 "prostor kotelny</t>
  </si>
  <si>
    <t>VRN</t>
  </si>
  <si>
    <t>VRN9</t>
  </si>
  <si>
    <t>Ostatní náklady</t>
  </si>
  <si>
    <t>78</t>
  </si>
  <si>
    <t>094103000</t>
  </si>
  <si>
    <t>Náklady na plánované vyklizení objektu</t>
  </si>
  <si>
    <t>1024</t>
  </si>
  <si>
    <t>-989048519</t>
  </si>
  <si>
    <t>https://podminky.urs.cz/item/CS_URS_2022_02/094103000</t>
  </si>
  <si>
    <t>02 - Nové konstrukce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</si>
  <si>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</si>
  <si>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</si>
  <si>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</si>
  <si>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</si>
  <si>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</si>
  <si>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</si>
  <si>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</si>
  <si>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</si>
  <si>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741 - Elektroinstalace</t>
  </si>
  <si>
    <t xml:space="preserve">    763 - Konstrukce suché výstavby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</si>
  <si>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</si>
  <si>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</si>
  <si>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</si>
  <si>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</si>
  <si>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</si>
  <si>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</si>
  <si>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</si>
  <si>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</si>
  <si>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</si>
  <si>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OST - Ostatní</t>
  </si>
  <si>
    <t>Zakládání</t>
  </si>
  <si>
    <t>181912112</t>
  </si>
  <si>
    <t>Úprava pláně vyrovnáním výškových rozdílů ručně v hornině třídy těžitelnosti I skupiny 3 se zhutněním</t>
  </si>
  <si>
    <t>403699261</t>
  </si>
  <si>
    <t>https://podminky.urs.cz/item/CS_URS_2022_02/181912112</t>
  </si>
  <si>
    <t>6*2,608 "skladba P2b</t>
  </si>
  <si>
    <t>273321511</t>
  </si>
  <si>
    <t>Základy z betonu železového (bez výztuže) desky z betonu bez zvláštních nároků na prostředí tř. C 25/30</t>
  </si>
  <si>
    <t>-700131501</t>
  </si>
  <si>
    <t>https://podminky.urs.cz/item/CS_URS_2022_02/273321511</t>
  </si>
  <si>
    <t>6*2,608*0,15 "skladba P2b</t>
  </si>
  <si>
    <t>273351121</t>
  </si>
  <si>
    <t>Bednění základů desek zřízení</t>
  </si>
  <si>
    <t>-568951140</t>
  </si>
  <si>
    <t>https://podminky.urs.cz/item/CS_URS_2022_02/273351121</t>
  </si>
  <si>
    <t>2,608*0,3 "podkladní betonová deska</t>
  </si>
  <si>
    <t>273351122</t>
  </si>
  <si>
    <t>Bednění základů desek odstranění</t>
  </si>
  <si>
    <t>-365010528</t>
  </si>
  <si>
    <t>https://podminky.urs.cz/item/CS_URS_2022_02/273351122</t>
  </si>
  <si>
    <t>273362021</t>
  </si>
  <si>
    <t>Výztuž základů desek ze svařovaných sítí z drátů typu KARI</t>
  </si>
  <si>
    <t>256339637</t>
  </si>
  <si>
    <t>https://podminky.urs.cz/item/CS_URS_2022_02/273362021</t>
  </si>
  <si>
    <t>procento vyztužení 90 kg/m3</t>
  </si>
  <si>
    <t>6*2,608*0,15*90/1000 "skladba P2b</t>
  </si>
  <si>
    <t>274321411</t>
  </si>
  <si>
    <t>Základy z betonu železového (bez výztuže) pasy z betonu bez zvláštních nároků na prostředí tř. C 20/25</t>
  </si>
  <si>
    <t>307682379</t>
  </si>
  <si>
    <t>https://podminky.urs.cz/item/CS_URS_2022_02/274321411</t>
  </si>
  <si>
    <t>1,2*0,6*2,608 "základ stěny u schodiště</t>
  </si>
  <si>
    <t>0,5*0,55*2,608 "pod nastupní rameno schodiště</t>
  </si>
  <si>
    <t>274351121</t>
  </si>
  <si>
    <t>Bednění základů pasů rovné zřízení</t>
  </si>
  <si>
    <t>-678151488</t>
  </si>
  <si>
    <t>https://podminky.urs.cz/item/CS_URS_2022_02/274351121</t>
  </si>
  <si>
    <t>0,7*2*2,608 "pod nastupní rameno schodiště</t>
  </si>
  <si>
    <t>274351122</t>
  </si>
  <si>
    <t>Bednění základů pasů rovné odstranění</t>
  </si>
  <si>
    <t>133867349</t>
  </si>
  <si>
    <t>https://podminky.urs.cz/item/CS_URS_2022_02/274351122</t>
  </si>
  <si>
    <t>274361821</t>
  </si>
  <si>
    <t>Výztuž základů pasů z betonářské oceli 10 505 (R) nebo BSt 500</t>
  </si>
  <si>
    <t>-1746730107</t>
  </si>
  <si>
    <t>https://podminky.urs.cz/item/CS_URS_2022_02/274361821</t>
  </si>
  <si>
    <t>procento vyztužení 120 kg/m3</t>
  </si>
  <si>
    <t>1,2*0,6*2,608*120/1000 "základ stěny u schodiště</t>
  </si>
  <si>
    <t>0,5*0,55*2,608*120/1000 "pod nastupní rameno schodiště</t>
  </si>
  <si>
    <t>Svislé a kompletní konstrukce</t>
  </si>
  <si>
    <t>311234051</t>
  </si>
  <si>
    <t>Zdivo jednovrstvé z cihel děrovaných nebroušených klasických spojených na pero a drážku na maltu M5, pevnost cihel do P10, tl. zdiva 300 mm</t>
  </si>
  <si>
    <t>-488479507</t>
  </si>
  <si>
    <t>https://podminky.urs.cz/item/CS_URS_2022_02/311234051</t>
  </si>
  <si>
    <t>(3,15+3,15)*3,8-0,9*1,97*2 "stěna u WC</t>
  </si>
  <si>
    <t>311234111</t>
  </si>
  <si>
    <t>Zdivo jednovrstvé z cihel děrovaných nebroušených klasických spojených na pero a drážku na maltu M5, pevnost cihel do P10, tl. zdiva 440 mm</t>
  </si>
  <si>
    <t>520379542</t>
  </si>
  <si>
    <t>https://podminky.urs.cz/item/CS_URS_2022_02/311234111</t>
  </si>
  <si>
    <t>1,8*3,8-1*1,97 "u vystupu z únikového schodiště ve 4.NP</t>
  </si>
  <si>
    <t>311236101</t>
  </si>
  <si>
    <t>Zdivo jednovrstvé zvukově izolační z cihel děrovaných spojených na pero a drážku na maltu cementovou M10, pevnost cihel do P15, tl. zdiva 190 mm</t>
  </si>
  <si>
    <t>-1577867142</t>
  </si>
  <si>
    <t>https://podminky.urs.cz/item/CS_URS_2022_02/311236101</t>
  </si>
  <si>
    <t>(9,3+20,22+0,68+3,2+7,75)*3,8-0,9*1,97*4 "vnitřní stěna mezi chodbou a učebnami</t>
  </si>
  <si>
    <t>311238803</t>
  </si>
  <si>
    <t>Zdivo jednovrstvé tepelně izolační z cihel děrovaných broušených s integrovanou izolací z expandovaného (samozhášivého) polystyrenu na tenkovrstvou maltu, součinitel prostupu tepla U do 0,14, pevnost cihel P8, tl. zdiva 440 mm</t>
  </si>
  <si>
    <t>-1748873073</t>
  </si>
  <si>
    <t>https://podminky.urs.cz/item/CS_URS_2022_02/311238803</t>
  </si>
  <si>
    <t>2,6*17,9+25*2-1,2*2,4*3-1,2*2,1 "stěny únikové schodiště</t>
  </si>
  <si>
    <t>317168052</t>
  </si>
  <si>
    <t>Překlady keramické vysoké osazené do maltového lože, šířky překladu 70 mm výšky 238 mm, délky 1250 mm</t>
  </si>
  <si>
    <t>955772469</t>
  </si>
  <si>
    <t>https://podminky.urs.cz/item/CS_URS_2022_02/317168052</t>
  </si>
  <si>
    <t>4 "do m.č. 4.02</t>
  </si>
  <si>
    <t>3 "do m.č. 4.03</t>
  </si>
  <si>
    <t>2*4 "z místnostní do chodby 4.01</t>
  </si>
  <si>
    <t>317168053</t>
  </si>
  <si>
    <t>Překlady keramické vysoké osazené do maltového lože, šířky překladu 70 mm výšky 238 mm, délky 1500 mm</t>
  </si>
  <si>
    <t>-671656012</t>
  </si>
  <si>
    <t>https://podminky.urs.cz/item/CS_URS_2022_02/317168053</t>
  </si>
  <si>
    <t>4*5 "překlady nad okna a dveře na schodišti</t>
  </si>
  <si>
    <t>6 "překlad nad vstupními dvermi ze schodiště do 4.NP</t>
  </si>
  <si>
    <t>317168056</t>
  </si>
  <si>
    <t>Překlady keramické vysoké osazené do maltového lože, šířky překladu 70 mm výšky 238 mm, délky 2250 mm</t>
  </si>
  <si>
    <t>1093973920</t>
  </si>
  <si>
    <t>https://podminky.urs.cz/item/CS_URS_2022_02/317168056</t>
  </si>
  <si>
    <t>5 "nad štítové okno</t>
  </si>
  <si>
    <t>317234410</t>
  </si>
  <si>
    <t>Vyzdívka mezi nosníky cihlami pálenými na maltu cementovou</t>
  </si>
  <si>
    <t>-1796851262</t>
  </si>
  <si>
    <t>https://podminky.urs.cz/item/CS_URS_2022_02/317234410</t>
  </si>
  <si>
    <t>0,6*0,35*1,4*25 "kolem ocelových stojek po obvodu budovy</t>
  </si>
  <si>
    <t>7*2*0,3*0,25*0,3 "kapsa pro IPE nosníky §8 viz. výkres bourané kce</t>
  </si>
  <si>
    <t>(11*4+10*4+22*4+14*4+22*4+11*2+10*4)*0,3*0,2*0,2 "pro vložení STEICO příložek</t>
  </si>
  <si>
    <t>317998143</t>
  </si>
  <si>
    <t>Izolace tepelná mezi překlady z extrudovaného polystyrenu jakékoliv výšky, tloušťky 80 mm</t>
  </si>
  <si>
    <t>-1332604832</t>
  </si>
  <si>
    <t>https://podminky.urs.cz/item/CS_URS_2022_02/317998143</t>
  </si>
  <si>
    <t>2,6*3+(2,6+10+10) "věnec únikové schodiště</t>
  </si>
  <si>
    <t>Vodorovné konstrukce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</si>
  <si>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</si>
  <si>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</si>
  <si>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-1074388239</t>
  </si>
  <si>
    <t>https://podminky.urs.cz/item/CS_URS_2022_02/411121232</t>
  </si>
  <si>
    <t>27 "D1</t>
  </si>
  <si>
    <t>28 "D2</t>
  </si>
  <si>
    <t>77 "D3</t>
  </si>
  <si>
    <t>9 "D4</t>
  </si>
  <si>
    <t>59341218</t>
  </si>
  <si>
    <t>deska stropní plná PZD 1200x300x90mm</t>
  </si>
  <si>
    <t>1598244809</t>
  </si>
  <si>
    <t>5934121x</t>
  </si>
  <si>
    <t>deska stropní plná PZD 1400x300x90mm</t>
  </si>
  <si>
    <t>-465528372</t>
  </si>
  <si>
    <t>5934121y</t>
  </si>
  <si>
    <t>deska stropní plná PZD 1600x300x90mm</t>
  </si>
  <si>
    <t>-67511668</t>
  </si>
  <si>
    <t>5934122x</t>
  </si>
  <si>
    <t>deska stropní plná PZD 1700x300x90mm</t>
  </si>
  <si>
    <t>1002674260</t>
  </si>
  <si>
    <t>417321515</t>
  </si>
  <si>
    <t>Ztužující pásy a věnce z betonu železového (bez výztuže) tř. C 25/30</t>
  </si>
  <si>
    <t>-349986105</t>
  </si>
  <si>
    <t>https://podminky.urs.cz/item/CS_URS_2022_02/417321515</t>
  </si>
  <si>
    <t>0,3*0,25*2,6*3+0,3*0,25*(2,6+10+10) "stěna únikové schodiště</t>
  </si>
  <si>
    <t>0,35*0,2*25 "výklenku pro patku ocelové konstrukce</t>
  </si>
  <si>
    <t>0,25*0,45*7 "nad vstupními dvermi ve 4.NP řez A-A</t>
  </si>
  <si>
    <t>417351115</t>
  </si>
  <si>
    <t>Bednění bočnic ztužujících pásů a věnců včetně vzpěr zřízení</t>
  </si>
  <si>
    <t>-1183586229</t>
  </si>
  <si>
    <t>https://podminky.urs.cz/item/CS_URS_2022_02/417351115</t>
  </si>
  <si>
    <t>0,4*2,6*2*3+0,4*(2,6+10+10)*2 "stěna únikové schodiště</t>
  </si>
  <si>
    <t>0,5*0,3*25 "výklenku pro patku ocelové konstrukce</t>
  </si>
  <si>
    <t>0,4*2*7 "nad vstupními dvermi ve 4.NP řez A-A</t>
  </si>
  <si>
    <t>417351116</t>
  </si>
  <si>
    <t>Bednění bočnic ztužujících pásů a věnců včetně vzpěr odstranění</t>
  </si>
  <si>
    <t>-1214237080</t>
  </si>
  <si>
    <t>https://podminky.urs.cz/item/CS_URS_2022_02/417351116</t>
  </si>
  <si>
    <t>417361821</t>
  </si>
  <si>
    <t>Výztuž ztužujících pásů a věnců z betonářské oceli 10 505 (R) nebo BSt 500</t>
  </si>
  <si>
    <t>-1101589345</t>
  </si>
  <si>
    <t>https://podminky.urs.cz/item/CS_URS_2022_02/417361821</t>
  </si>
  <si>
    <t>procento vyztužení 110 kg/m3</t>
  </si>
  <si>
    <t>(0,3*0,25*2,6*3+0,3*0,25*(2,6+10+10))*110/1000 "stěna únikové schodiště</t>
  </si>
  <si>
    <t>0,35*0,2*25*110/1000 "výklenku pro patku ocelové konstrukce</t>
  </si>
  <si>
    <t>0,25*0,45*7*110/1000 "nad vstupními dvermi ve 4.NP řez A-A</t>
  </si>
  <si>
    <t>430321212</t>
  </si>
  <si>
    <t>Schodišťové konstrukce a rampy z betonu železového (bez výztuže) stupně, schodnice, ramena, podesty s nosníky tř. C 12/15</t>
  </si>
  <si>
    <t>-578016229</t>
  </si>
  <si>
    <t>https://podminky.urs.cz/item/CS_URS_2022_02/430321212</t>
  </si>
  <si>
    <t>0,39*1,3+0,44*1,3*5+0,76*1,3 "vnitřní schodiště</t>
  </si>
  <si>
    <t>430361821</t>
  </si>
  <si>
    <t>Výztuž schodišťových konstrukcí a ramp stupňů, schodnic, ramen, podest s nosníky z betonářské oceli 10 505 (R) nebo BSt 500</t>
  </si>
  <si>
    <t>-738466437</t>
  </si>
  <si>
    <t>https://podminky.urs.cz/item/CS_URS_2022_02/430361821</t>
  </si>
  <si>
    <t>procento vyztužení 150 kg/m3</t>
  </si>
  <si>
    <t>(0,39*1,3+0,44*1,3*5+0,76*1,3)*150/1000 "vnitřní schodiště</t>
  </si>
  <si>
    <t>434351141</t>
  </si>
  <si>
    <t>Bednění stupňů betonovaných na podstupňové desce nebo na terénu půdorysně přímočarých zřízení</t>
  </si>
  <si>
    <t>1281479870</t>
  </si>
  <si>
    <t>https://podminky.urs.cz/item/CS_URS_2022_02/434351141</t>
  </si>
  <si>
    <t>0,186*1,3*10+0,186*1,3*11*5+0,186*1,3*12 "vnitřní schodiště</t>
  </si>
  <si>
    <t>434351142</t>
  </si>
  <si>
    <t>Bednění stupňů betonovaných na podstupňové desce nebo na terénu půdorysně přímočarých odstranění</t>
  </si>
  <si>
    <t>950049948</t>
  </si>
  <si>
    <t>https://podminky.urs.cz/item/CS_URS_2022_02/434351142</t>
  </si>
  <si>
    <t>Komunikace pozemní</t>
  </si>
  <si>
    <t>564760001</t>
  </si>
  <si>
    <t>Podklad nebo kryt z kameniva hrubého drceného vel. 8-16 mm s rozprostřením a zhutněním plochy jednotlivě do 100 m2, po zhutnění tl. 200 mm</t>
  </si>
  <si>
    <t>433122331</t>
  </si>
  <si>
    <t>https://podminky.urs.cz/item/CS_URS_2022_02/564760001</t>
  </si>
  <si>
    <t>1 "pod zpětné položení původní zámkové dlažby vybrané v prostoru schodiště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</si>
  <si>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</si>
  <si>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</si>
  <si>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-1139450665</t>
  </si>
  <si>
    <t>https://podminky.urs.cz/item/CS_URS_2022_02/596211110</t>
  </si>
  <si>
    <t>1 "zpětné doložení původní zámkové dlažby vybrané v prostoru schodiště</t>
  </si>
  <si>
    <t>59245015</t>
  </si>
  <si>
    <t>dlažba zámková tvaru I 200x165x60mm přírodní</t>
  </si>
  <si>
    <t>816963684</t>
  </si>
  <si>
    <t>1*1,1 'Přepočtené koeficientem množství</t>
  </si>
  <si>
    <t>Úpravy povrchů, podlahy a osazování výplní</t>
  </si>
  <si>
    <t>612131121</t>
  </si>
  <si>
    <t>Podkladní a spojovací vrstva vnitřních omítaných ploch penetrace disperzní nanášená ručně stěn</t>
  </si>
  <si>
    <t>1964756911</t>
  </si>
  <si>
    <t>https://podminky.urs.cz/item/CS_URS_2022_02/612131121</t>
  </si>
  <si>
    <t>(9,3+20,22+0,68+3,2+7,75)*3,8*2 "vnitřní stěna mezi chodbou a učebnami</t>
  </si>
  <si>
    <t>(3,15+3,15)*3,8 "vstupní stěna na WC</t>
  </si>
  <si>
    <t>2,6*17,9+25*2 "stěny únikové schodiště</t>
  </si>
  <si>
    <t>1,8*3,8*2 "u vystupu z únikového schodiště ve 4.NP</t>
  </si>
  <si>
    <t>(6+2,61+6)*15,1 "po otlučeni vnější omítku prortoru budoucího únikového schodiště</t>
  </si>
  <si>
    <t>612321141</t>
  </si>
  <si>
    <t>Omítka vápenocementová vnitřních ploch nanášená ručně dvouvrstvá, tloušťky jádrové omítky do 10 mm a tloušťky štuku do 3 mm štuková svislých konstrukcí stěn</t>
  </si>
  <si>
    <t>2036474811</t>
  </si>
  <si>
    <t>https://podminky.urs.cz/item/CS_URS_2022_02/612321141</t>
  </si>
  <si>
    <t>612325302</t>
  </si>
  <si>
    <t>Vápenocementová omítka ostění nebo nadpraží štuková</t>
  </si>
  <si>
    <t>-715350832</t>
  </si>
  <si>
    <t>https://podminky.urs.cz/item/CS_URS_2022_02/612325302</t>
  </si>
  <si>
    <t>(1,85+1,35*2)*(0,3+0,3) "okno v 4.NP štítová stěna</t>
  </si>
  <si>
    <t>612325419</t>
  </si>
  <si>
    <t>Oprava vápenocementové omítky vnitřních ploch hladké, tloušťky do 20 mm, s celoplošným přeštukováním, tloušťky štuku 3 mm stěn, v rozsahu opravované plochy přes 30 do 50%</t>
  </si>
  <si>
    <t>1376443737</t>
  </si>
  <si>
    <t>https://podminky.urs.cz/item/CS_URS_2022_02/612325419</t>
  </si>
  <si>
    <t>(6,9+2+2+3,5+6,5+6,4)*3,8+(4,51+9,3+5,9)*1,5 "oprava stávajících stěn</t>
  </si>
  <si>
    <t>619996117</t>
  </si>
  <si>
    <t>Ochrana stavebních konstrukcí a samostatných prvků včetně pozdějšího odstranění obedněním z OSB desek podlahy</t>
  </si>
  <si>
    <t>-1007061115</t>
  </si>
  <si>
    <t>https://podminky.urs.cz/item/CS_URS_2022_02/619996117</t>
  </si>
  <si>
    <t>590 "ochrana podlahy 3.NP</t>
  </si>
  <si>
    <t>619996145</t>
  </si>
  <si>
    <t>Ochrana stavebních konstrukcí a samostatných prvků včetně pozdějšího odstranění obalením geotextilií samostatných konstrukcí a prvků</t>
  </si>
  <si>
    <t>-816736085</t>
  </si>
  <si>
    <t>https://podminky.urs.cz/item/CS_URS_2022_02/619996145</t>
  </si>
  <si>
    <t>621211012</t>
  </si>
  <si>
    <t>Montáž kontaktního zateplení lepením a mechanickým kotvením z polystyrenových desek na vnější podhledy, na podklad z pórobetonu, tloušťky desek přes 40 do 80 mm</t>
  </si>
  <si>
    <t>2094206980</t>
  </si>
  <si>
    <t>https://podminky.urs.cz/item/CS_URS_2022_02/621211012</t>
  </si>
  <si>
    <t>1,5 "skladba R3</t>
  </si>
  <si>
    <t>28376442</t>
  </si>
  <si>
    <t>deska XPS hrana rovná a strukturovaný povrch 300kPa tl 80mm</t>
  </si>
  <si>
    <t>-916455519</t>
  </si>
  <si>
    <t>1,5*1,1 'Přepočtené koeficientem množství</t>
  </si>
  <si>
    <t>622131121</t>
  </si>
  <si>
    <t>Podkladní a spojovací vrstva vnějších omítaných ploch penetrace nanášená ručně stěn</t>
  </si>
  <si>
    <t>825279477</t>
  </si>
  <si>
    <t>https://podminky.urs.cz/item/CS_URS_2022_02/622131121</t>
  </si>
  <si>
    <t>622142001</t>
  </si>
  <si>
    <t>Potažení vnějších ploch pletivem v ploše nebo pruzích, na plném podkladu sklovláknitým vtlačením do tmelu stěn</t>
  </si>
  <si>
    <t>-1334795828</t>
  </si>
  <si>
    <t>https://podminky.urs.cz/item/CS_URS_2022_02/622142001</t>
  </si>
  <si>
    <t>((1,2+2,4*2)*3+(1,2+2,1*2))*0,3 "ostění únikové schodiště</t>
  </si>
  <si>
    <t>1,2*3*0,3 "parapet únikové schodiště</t>
  </si>
  <si>
    <t>622151011</t>
  </si>
  <si>
    <t>Penetrační nátěr vnějších pastovitých tenkovrstvých omítek silikátový paropropustný stěn</t>
  </si>
  <si>
    <t>1584211964</t>
  </si>
  <si>
    <t>https://podminky.urs.cz/item/CS_URS_2022_02/622151011</t>
  </si>
  <si>
    <t>622221021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</si>
  <si>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</si>
  <si>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856507813</t>
  </si>
  <si>
    <t>https://podminky.urs.cz/item/CS_URS_2022_02/622221021</t>
  </si>
  <si>
    <t>63152264</t>
  </si>
  <si>
    <t>deska tepelně izolační minerální kontaktních fasád podélné vlákno λ=0,034 tl 120mm</t>
  </si>
  <si>
    <t>-1169164652</t>
  </si>
  <si>
    <t>85,38*1,05 'Přepočtené koeficientem množství</t>
  </si>
  <si>
    <t>622212051</t>
  </si>
  <si>
    <t>Montáž kontaktního zateplení vnějšího ostění, nadpraží nebo parapetu lepením z polystyrenových desek hloubky špalet přes 200 do 400 mm, tloušťky desek do 40 mm</t>
  </si>
  <si>
    <t>-1554358689</t>
  </si>
  <si>
    <t>https://podminky.urs.cz/item/CS_URS_2022_02/622212051</t>
  </si>
  <si>
    <t>(1,2+2,4*2)*3+(1,2+2,1*2) "ostění únikové schodiště</t>
  </si>
  <si>
    <t>1,2*3 "parapet únikové schodiště</t>
  </si>
  <si>
    <t>28375932</t>
  </si>
  <si>
    <t>deska EPS 70 fasádní λ=0,039 tl 40mm</t>
  </si>
  <si>
    <t>-2124590950</t>
  </si>
  <si>
    <t>7,02*1,1 'Přepočtené koeficientem množství</t>
  </si>
  <si>
    <t>28376439</t>
  </si>
  <si>
    <t>deska XPS hrana rovná a strukturovaný povrch 250kPa tl 40mm</t>
  </si>
  <si>
    <t>2063725904</t>
  </si>
  <si>
    <t>1,08*1,1 'Přepočtené koeficientem množství</t>
  </si>
  <si>
    <t>622252001</t>
  </si>
  <si>
    <t>Montáž profilů kontaktního zateplení zakládacích soklových připevněných hmoždinkami</t>
  </si>
  <si>
    <t>-350565556</t>
  </si>
  <si>
    <t>https://podminky.urs.cz/item/CS_URS_2022_02/622252001</t>
  </si>
  <si>
    <t>2,6-1,2+10+10</t>
  </si>
  <si>
    <t>59051649</t>
  </si>
  <si>
    <t>profil zakládací Al tl 0,7mm pro ETICS pro izolant tl 120mm</t>
  </si>
  <si>
    <t>1841433325</t>
  </si>
  <si>
    <t>21,4*1,05 'Přepočtené koeficientem množství</t>
  </si>
  <si>
    <t>622252002</t>
  </si>
  <si>
    <t>Montáž profilů kontaktního zateplení ostatních stěnových, dilatačních apod. lepených do tmelu</t>
  </si>
  <si>
    <t>251737411</t>
  </si>
  <si>
    <t>https://podminky.urs.cz/item/CS_URS_2022_02/622252002</t>
  </si>
  <si>
    <t>18,3+18,3+(1,2+2,4*2)*3+(1,2+2,1*2) "rohové lišty</t>
  </si>
  <si>
    <t>(1,2+2,4*2)*3+(1,2+2,1*2) "APU lišty</t>
  </si>
  <si>
    <t>59051486</t>
  </si>
  <si>
    <t>profil rohový PVC 15x15mm s výztužnou tkaninou š 100mm pro ETICS</t>
  </si>
  <si>
    <t>-1333986968</t>
  </si>
  <si>
    <t>60*1,05 'Přepočtené koeficientem množství</t>
  </si>
  <si>
    <t>59051476</t>
  </si>
  <si>
    <t>profil začišťovací PVC 9mm s výztužnou tkaninou pro ostění ETICS</t>
  </si>
  <si>
    <t>1745263839</t>
  </si>
  <si>
    <t>23,4*1,05 'Přepočtené koeficientem množství</t>
  </si>
  <si>
    <t>622326359</t>
  </si>
  <si>
    <t>Oprava vápenocementové omítky s celoplošným přeštukováním vnějších ploch stupně členitosti 2, v rozsahu opravované plochy přes 80 do 100%</t>
  </si>
  <si>
    <t>-1766876389</t>
  </si>
  <si>
    <t>https://podminky.urs.cz/item/CS_URS_2022_02/622326359</t>
  </si>
  <si>
    <t>622521012</t>
  </si>
  <si>
    <t>Omítka tenkovrstvá silikátová vnějších ploch probarvená bez penetrace zatíraná (škrábaná ), zrnitost 1,5 mm stěn</t>
  </si>
  <si>
    <t>2060394790</t>
  </si>
  <si>
    <t>https://podminky.urs.cz/item/CS_URS_2022_02/622521012</t>
  </si>
  <si>
    <t>629991011</t>
  </si>
  <si>
    <t>Zakrytí vnějších ploch před znečištěním včetně pozdějšího odkrytí výplní otvorů a svislých ploch fólií přilepenou lepící páskou</t>
  </si>
  <si>
    <t>354398133</t>
  </si>
  <si>
    <t>https://podminky.urs.cz/item/CS_URS_2022_02/629991011</t>
  </si>
  <si>
    <t>1,2*2,4*3+1,2*2,1 "okna schodišťová stěna</t>
  </si>
  <si>
    <t>631311113</t>
  </si>
  <si>
    <t>Mazanina z betonu prostého bez zvýšených nároků na prostředí tl. přes 50 do 80 mm tř. C 12/15</t>
  </si>
  <si>
    <t>-950844504</t>
  </si>
  <si>
    <t>https://podminky.urs.cz/item/CS_URS_2022_02/631311113</t>
  </si>
  <si>
    <t>(2,6*1,3*3+2,6*1,5*3)*0,08 "skladba P2a</t>
  </si>
  <si>
    <t>631311114</t>
  </si>
  <si>
    <t>Mazanina z betonu prostého bez zvýšených nároků na prostředí tl. přes 50 do 80 mm tř. C 16/20</t>
  </si>
  <si>
    <t>1378634149</t>
  </si>
  <si>
    <t>https://podminky.urs.cz/item/CS_URS_2022_02/631311114</t>
  </si>
  <si>
    <t>6*2,608*0,05 "skladba P2b</t>
  </si>
  <si>
    <t>631319011</t>
  </si>
  <si>
    <t>Příplatek k cenám mazanin za úpravu povrchu mazaniny přehlazením, mazanina tl. přes 50 do 80 mm</t>
  </si>
  <si>
    <t>115774492</t>
  </si>
  <si>
    <t>https://podminky.urs.cz/item/CS_URS_2022_02/631319011</t>
  </si>
  <si>
    <t>631319171</t>
  </si>
  <si>
    <t>Příplatek k cenám mazanin za stržení povrchu spodní vrstvy mazaniny latí před vložením výztuže nebo pletiva pro tl. obou vrstev mazaniny přes 50 do 80 mm</t>
  </si>
  <si>
    <t>-1708487518</t>
  </si>
  <si>
    <t>https://podminky.urs.cz/item/CS_URS_2022_02/631319171</t>
  </si>
  <si>
    <t>631362021</t>
  </si>
  <si>
    <t>Výztuž mazanin ze svařovaných sítí z drátů typu KARI</t>
  </si>
  <si>
    <t>2117990082</t>
  </si>
  <si>
    <t>https://podminky.urs.cz/item/CS_URS_2022_02/631362021</t>
  </si>
  <si>
    <t>6*2,608*0,05*90/1000 "skladba P2b</t>
  </si>
  <si>
    <t>(2,6*1,3*3+2,6*1,5*3)*0,08*90/1000 "skladba P2a</t>
  </si>
  <si>
    <t>634112113</t>
  </si>
  <si>
    <t>Obvodová dilatace mezi stěnou a mazaninou nebo potěrem podlahovým páskem z pěnového PE tl. do 10 mm, výšky 80 mm</t>
  </si>
  <si>
    <t>-1148224805</t>
  </si>
  <si>
    <t>https://podminky.urs.cz/item/CS_URS_2022_02/634112113</t>
  </si>
  <si>
    <t>6*2+2,608*2 "skladba P2b</t>
  </si>
  <si>
    <t>(2,6+1,3*2)*3+(2,6+1,5*2)*3 "skladba P2a</t>
  </si>
  <si>
    <t>941211111</t>
  </si>
  <si>
    <t>Montáž lešení řadového rámového lehkého pracovního s podlahami s provozním zatížením tř. 3 do 200 kg/m2 šířky tř. SW06 od 0,6 do 0,9 m, výšky do 10 m</t>
  </si>
  <si>
    <t>-1022570153</t>
  </si>
  <si>
    <t>https://podminky.urs.cz/item/CS_URS_2022_02/941211111</t>
  </si>
  <si>
    <t>(12+20+40+22+12+15+6+6)*2 "po obvodu objektu</t>
  </si>
  <si>
    <t>941211112</t>
  </si>
  <si>
    <t>Montáž lešení řadového rámového lehkého pracovního s podlahami s provozním zatížením tř. 3 do 200 kg/m2 šířky tř. SW06 od 0,6 do 0,9 m, výšky přes 10 do 25 m</t>
  </si>
  <si>
    <t>-1481609071</t>
  </si>
  <si>
    <t>https://podminky.urs.cz/item/CS_URS_2022_02/941211112</t>
  </si>
  <si>
    <t>4*20+10*2 "stěna schodiště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</si>
  <si>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</si>
  <si>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</si>
  <si>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-1800288325</t>
  </si>
  <si>
    <t>https://podminky.urs.cz/item/CS_URS_2022_02/941211211</t>
  </si>
  <si>
    <t>(4*20+10*2)*60 "stěna schodiště</t>
  </si>
  <si>
    <t>(12+20+40+22+12+15+6+6)*2*150 "po obvodu objektu</t>
  </si>
  <si>
    <t>941211811</t>
  </si>
  <si>
    <t>Demontáž lešení řadového rámového lehkého pracovního s provozním zatížením tř. 3 do 200 kg/m2 šířky tř. SW06 od 0,6 do 0,9 m, výšky do 10 m</t>
  </si>
  <si>
    <t>-854458262</t>
  </si>
  <si>
    <t>https://podminky.urs.cz/item/CS_URS_2022_02/941211811</t>
  </si>
  <si>
    <t>941211812</t>
  </si>
  <si>
    <t>Demontáž lešení řadového rámového lehkého pracovního s provozním zatížením tř. 3 do 200 kg/m2 šířky tř. SW06 od 0,6 do 0,9 m, výšky přes 10 do 25 m</t>
  </si>
  <si>
    <t>-1925732689</t>
  </si>
  <si>
    <t>https://podminky.urs.cz/item/CS_URS_2022_02/941211812</t>
  </si>
  <si>
    <t>942322111</t>
  </si>
  <si>
    <t>Montáž konzol pro založení lešení osazených na stěně lehkých s jednou úrovní pracovní podlahy šířky tř. SW06 přes 0,6 do 0,9 m s možností přitížení lešením výšky do 10 m</t>
  </si>
  <si>
    <t>-850488164</t>
  </si>
  <si>
    <t>https://podminky.urs.cz/item/CS_URS_2022_02/942322111</t>
  </si>
  <si>
    <t>12+20+40+22+12+15+6+6 "po obvodu objektu</t>
  </si>
  <si>
    <t>942322211</t>
  </si>
  <si>
    <t>Montáž konzol pro založení lešení Příplatek za první a každý další den použití lešení k ceně -2111</t>
  </si>
  <si>
    <t>-1821315336</t>
  </si>
  <si>
    <t>https://podminky.urs.cz/item/CS_URS_2022_02/942322211</t>
  </si>
  <si>
    <t>133*150 'Přepočtené koeficientem množství</t>
  </si>
  <si>
    <t>942322811</t>
  </si>
  <si>
    <t>Demontáž konzol pro založení lešení osazených na stěně lehkých s jednou úrovní pracovní podlahy šířky tř. SW06 přes 0,6 do 0,9 m s možností přitížení lešením výšky do 10 m</t>
  </si>
  <si>
    <t>1231908790</t>
  </si>
  <si>
    <t>https://podminky.urs.cz/item/CS_URS_2022_02/942322811</t>
  </si>
  <si>
    <t>945421112</t>
  </si>
  <si>
    <t>Hydraulická zvedací plošina včetně obsluhy instalovaná na automobilovém podvozku, výšky zdvihu do 34 m</t>
  </si>
  <si>
    <t>hod</t>
  </si>
  <si>
    <t>-1553092647</t>
  </si>
  <si>
    <t>https://podminky.urs.cz/item/CS_URS_2022_02/945421112</t>
  </si>
  <si>
    <t>150 "pro opravné práce na fasádě a při montáži okapové hrany střechy</t>
  </si>
  <si>
    <t>949101112</t>
  </si>
  <si>
    <t>Lešení pomocné pracovní pro objekty pozemních staveb pro zatížení do 150 kg/m2, o výšce lešeňové podlahy přes 1,9 do 3,5 m</t>
  </si>
  <si>
    <t>1742905609</t>
  </si>
  <si>
    <t>https://podminky.urs.cz/item/CS_URS_2022_02/949101112</t>
  </si>
  <si>
    <t>92+8,98+9,14+4,14+1,62+19,95+17,25+54,42+55,34+59,42+43,34+65,08+30,83+14,87+4,87 "plocha 4.NP</t>
  </si>
  <si>
    <t>952901111</t>
  </si>
  <si>
    <t>Vyčištění budov nebo objektů před předáním do užívání budov bytové nebo občanské výstavby, světlé výšky podlaží do 4 m</t>
  </si>
  <si>
    <t>-1549422170</t>
  </si>
  <si>
    <t>https://podminky.urs.cz/item/CS_URS_2022_02/952901111</t>
  </si>
  <si>
    <t>360</t>
  </si>
  <si>
    <t>953943211</t>
  </si>
  <si>
    <t>Osazování drobných kovových předmětů kotvených do stěny hasicího přístroje</t>
  </si>
  <si>
    <t>355194835</t>
  </si>
  <si>
    <t>https://podminky.urs.cz/item/CS_URS_2022_02/953943211</t>
  </si>
  <si>
    <t>361</t>
  </si>
  <si>
    <t>44932114</t>
  </si>
  <si>
    <t>přístroj hasicí ruční práškový PG 6 LE</t>
  </si>
  <si>
    <t>-348365579</t>
  </si>
  <si>
    <t>81</t>
  </si>
  <si>
    <t>953961114</t>
  </si>
  <si>
    <t>Kotvy chemické s vyvrtáním otvoru do betonu, železobetonu nebo tvrdého kamene tmel, velikost M 16, hloubka 125 mm</t>
  </si>
  <si>
    <t>-1717254958</t>
  </si>
  <si>
    <t>https://podminky.urs.cz/item/CS_URS_2022_02/953961114</t>
  </si>
  <si>
    <t>25*2 "patky ocelové konstrukce</t>
  </si>
  <si>
    <t>82</t>
  </si>
  <si>
    <t>953965133</t>
  </si>
  <si>
    <t>Kotvy chemické s vyvrtáním otvoru kotevní šrouby pro chemické kotvy, velikost M 16, délka 300 mm</t>
  </si>
  <si>
    <t>-1649899472</t>
  </si>
  <si>
    <t>https://podminky.urs.cz/item/CS_URS_2022_02/953965133</t>
  </si>
  <si>
    <t>83</t>
  </si>
  <si>
    <t>973031325</t>
  </si>
  <si>
    <t>Vysekání výklenků nebo kapes ve zdivu z cihel na maltu vápennou nebo vápenocementovou kapes, plochy do 0,10 m2, hl. do 300 mm</t>
  </si>
  <si>
    <t>1342912891</t>
  </si>
  <si>
    <t>https://podminky.urs.cz/item/CS_URS_2022_02/973031325</t>
  </si>
  <si>
    <t>11*4+10*4+22*4+14*4+22*4+11*2+10*4 "pro vložení STEICO příložek</t>
  </si>
  <si>
    <t>84</t>
  </si>
  <si>
    <t>9-spec.01</t>
  </si>
  <si>
    <t>Ochranná konstrukce nad hlavním vstupem do objektu po dobu stavebních prací vč. demontáže</t>
  </si>
  <si>
    <t>936107364</t>
  </si>
  <si>
    <t>85</t>
  </si>
  <si>
    <t>284254817</t>
  </si>
  <si>
    <t>86</t>
  </si>
  <si>
    <t>-2009726248</t>
  </si>
  <si>
    <t>87</t>
  </si>
  <si>
    <t>1679363224</t>
  </si>
  <si>
    <t>24,698*19 'Přepočtené koeficientem množství</t>
  </si>
  <si>
    <t>88</t>
  </si>
  <si>
    <t>-1006231082</t>
  </si>
  <si>
    <t>998</t>
  </si>
  <si>
    <t>Přesun hmot</t>
  </si>
  <si>
    <t>89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</si>
  <si>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</si>
  <si>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</si>
  <si>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-1118900591</t>
  </si>
  <si>
    <t>https://podminky.urs.cz/item/CS_URS_2022_02/998017003</t>
  </si>
  <si>
    <t>711</t>
  </si>
  <si>
    <t>Izolace proti vodě, vlhkosti a plynům</t>
  </si>
  <si>
    <t>90</t>
  </si>
  <si>
    <t>711111002</t>
  </si>
  <si>
    <t>Provedení izolace proti zemní vlhkosti natěradly a tmely za studena na ploše vodorovné V nátěrem lakem asfaltovým</t>
  </si>
  <si>
    <t>-592600599</t>
  </si>
  <si>
    <t>https://podminky.urs.cz/item/CS_URS_2022_02/711111002</t>
  </si>
  <si>
    <t>91</t>
  </si>
  <si>
    <t>11163152</t>
  </si>
  <si>
    <t>lak hydroizolační asfaltový</t>
  </si>
  <si>
    <t>-342685560</t>
  </si>
  <si>
    <t>15,648*0,00039 'Přepočtené koeficientem množství</t>
  </si>
  <si>
    <t>92</t>
  </si>
  <si>
    <t>711141559</t>
  </si>
  <si>
    <t>Provedení izolace proti zemní vlhkosti pásy přitavením NAIP na ploše vodorovné V</t>
  </si>
  <si>
    <t>167342497</t>
  </si>
  <si>
    <t>https://podminky.urs.cz/item/CS_URS_2022_02/711141559</t>
  </si>
  <si>
    <t>93</t>
  </si>
  <si>
    <t>62853004</t>
  </si>
  <si>
    <t>pás asfaltový natavitelný modifikovaný SBS tl 4,0mm s vložkou ze skleněné tkaniny a spalitelnou PE fólií nebo jemnozrnným minerálním posypem na horním povrchu</t>
  </si>
  <si>
    <t>-764122183</t>
  </si>
  <si>
    <t>15,648*1,1655 'Přepočtené koeficientem množství</t>
  </si>
  <si>
    <t>94</t>
  </si>
  <si>
    <t>998711203</t>
  </si>
  <si>
    <t>Přesun hmot pro izolace proti vodě, vlhkosti a plynům stanovený procentní sazbou (%) z ceny vodorovná dopravní vzdálenost do 50 m v objektech výšky přes 12 do 60 m</t>
  </si>
  <si>
    <t>-1948502682</t>
  </si>
  <si>
    <t>https://podminky.urs.cz/item/CS_URS_2022_02/998711203</t>
  </si>
  <si>
    <t>713</t>
  </si>
  <si>
    <t>Izolace tepelné</t>
  </si>
  <si>
    <t>95</t>
  </si>
  <si>
    <t>713121111</t>
  </si>
  <si>
    <t>Montáž tepelné izolace podlah rohožemi, pásy, deskami, dílci, bloky (izolační materiál ve specifikaci) kladenými volně jednovrstvá</t>
  </si>
  <si>
    <t>-1831978910</t>
  </si>
  <si>
    <t>https://podminky.urs.cz/item/CS_URS_2022_02/713121111</t>
  </si>
  <si>
    <t>96</t>
  </si>
  <si>
    <t>28376463</t>
  </si>
  <si>
    <t>deska XPS hrana polodrážková a hladký povrch 700kPa tl 80mm</t>
  </si>
  <si>
    <t>580494806</t>
  </si>
  <si>
    <t>15,648*1,05 'Přepočtené koeficientem množství</t>
  </si>
  <si>
    <t>97</t>
  </si>
  <si>
    <t>713121121</t>
  </si>
  <si>
    <t>Montáž tepelné izolace podlah rohožemi, pásy, deskami, dílci, bloky (izolační materiál ve specifikaci) kladenými volně dvouvrstvá</t>
  </si>
  <si>
    <t>-300155903</t>
  </si>
  <si>
    <t>https://podminky.urs.cz/item/CS_URS_2022_02/713121121</t>
  </si>
  <si>
    <t>543,4 "podlaha 4.NP</t>
  </si>
  <si>
    <t>98</t>
  </si>
  <si>
    <t>28372303</t>
  </si>
  <si>
    <t>deska EPS 100 pro konstrukce s běžným zatížením λ=0,037 tl 40mm</t>
  </si>
  <si>
    <t>-1252179268</t>
  </si>
  <si>
    <t>543,4*1,1 'Přepočtené koeficientem množství</t>
  </si>
  <si>
    <t>99</t>
  </si>
  <si>
    <t>28376558</t>
  </si>
  <si>
    <t>deska polystyrénová pro snížení kročejového hluku (max. zatížení 6,5 kN/m2) tl 40mm</t>
  </si>
  <si>
    <t>-285853533</t>
  </si>
  <si>
    <t>100</t>
  </si>
  <si>
    <t>713121122</t>
  </si>
  <si>
    <t>Montáž tepelné izolace podlah rohožemi, pásy, deskami, dílci, bloky (izolační materiál ve specifikaci) kladenými volně dvouvrstvá mezi trámy nebo rošt</t>
  </si>
  <si>
    <t>-1488987465</t>
  </si>
  <si>
    <t>https://podminky.urs.cz/item/CS_URS_2022_02/713121122</t>
  </si>
  <si>
    <t>101</t>
  </si>
  <si>
    <t>63153706</t>
  </si>
  <si>
    <t>deska tepelně izolační minerální univerzální λ=0,036-0,037 tl 100mm</t>
  </si>
  <si>
    <t>720051215</t>
  </si>
  <si>
    <t>543,4*2,1 'Přepočtené koeficientem množství</t>
  </si>
  <si>
    <t>102</t>
  </si>
  <si>
    <t>713131141</t>
  </si>
  <si>
    <t>Montáž tepelné izolace stěn rohožemi, pásy, deskami, dílci, bloky (izolační materiál ve specifikaci) lepením celoplošně</t>
  </si>
  <si>
    <t>706725976</t>
  </si>
  <si>
    <t>https://podminky.urs.cz/item/CS_URS_2022_02/713131141</t>
  </si>
  <si>
    <t>2,6*1,8 "základy</t>
  </si>
  <si>
    <t>103</t>
  </si>
  <si>
    <t>28376441</t>
  </si>
  <si>
    <t>deska XPS hrana rovná a strukturovaný povrch 300kPa tl 60mm</t>
  </si>
  <si>
    <t>724928405</t>
  </si>
  <si>
    <t>4,68*1,1 'Přepočtené koeficientem množství</t>
  </si>
  <si>
    <t>104</t>
  </si>
  <si>
    <t>713151111</t>
  </si>
  <si>
    <t>Montáž tepelné izolace střech šikmých rohožemi, pásy, deskami (izolační materiál ve specifikaci) kladenými volně mezi krokve</t>
  </si>
  <si>
    <t>-1488999933</t>
  </si>
  <si>
    <t>https://podminky.urs.cz/item/CS_URS_2022_02/713151111</t>
  </si>
  <si>
    <t>790 "skladba S1 - isover tl. 160 mm mezi dřevěné trámy</t>
  </si>
  <si>
    <t>790 "skladba S1 - isover tl. 160 mm mezi ocelové rámy</t>
  </si>
  <si>
    <t>790 "skladba S1 - isover tl. 180 mm mezi ocelové rámy</t>
  </si>
  <si>
    <t>47 "skladba S2 - isover tl. 160 mm</t>
  </si>
  <si>
    <t>47 "skladba S2 - isover tl. 180 mm</t>
  </si>
  <si>
    <t>29 "skladba S3 - isover tl. 160 mm</t>
  </si>
  <si>
    <t>29 "skladba S3 - isover tl. 180 mm</t>
  </si>
  <si>
    <t>105</t>
  </si>
  <si>
    <t>63152104</t>
  </si>
  <si>
    <t>pás tepelně izolační univerzální λ=0,032-0,033 tl 160mm</t>
  </si>
  <si>
    <t>-2066137925</t>
  </si>
  <si>
    <t>1656*1,1 'Přepočtené koeficientem množství</t>
  </si>
  <si>
    <t>106</t>
  </si>
  <si>
    <t>63152106</t>
  </si>
  <si>
    <t>pás tepelně izolační univerzální λ=0,032-0,033 tl 180mm</t>
  </si>
  <si>
    <t>99586031</t>
  </si>
  <si>
    <t>866*1,1 'Přepočtené koeficientem množství</t>
  </si>
  <si>
    <t>107</t>
  </si>
  <si>
    <t>713191132</t>
  </si>
  <si>
    <t>Montáž tepelné izolace stavebních konstrukcí - doplňky a konstrukční součásti podlah, stropů vrchem nebo střech překrytím fólií separační z PE</t>
  </si>
  <si>
    <t>-424692183</t>
  </si>
  <si>
    <t>https://podminky.urs.cz/item/CS_URS_2022_02/713191132</t>
  </si>
  <si>
    <t>543,4*2 "podhala 4.NP</t>
  </si>
  <si>
    <t>108</t>
  </si>
  <si>
    <t>28329041</t>
  </si>
  <si>
    <t>fólie PE separační či ochranná tl 0,1mm</t>
  </si>
  <si>
    <t>-1198206908</t>
  </si>
  <si>
    <t>1102,448*1,1655 'Přepočtené koeficientem množství</t>
  </si>
  <si>
    <t>109</t>
  </si>
  <si>
    <t>998713203</t>
  </si>
  <si>
    <t>Přesun hmot pro izolace tepelné stanovený procentní sazbou (%) z ceny vodorovná dopravní vzdálenost do 50 m v objektech výšky přes 12 do 24 m</t>
  </si>
  <si>
    <t>1548401668</t>
  </si>
  <si>
    <t>https://podminky.urs.cz/item/CS_URS_2022_02/998713203</t>
  </si>
  <si>
    <t>110</t>
  </si>
  <si>
    <t>Zdravotechnika (viz.samostatný rozpočet)</t>
  </si>
  <si>
    <t>77632684</t>
  </si>
  <si>
    <t>111</t>
  </si>
  <si>
    <t>720-spec.02</t>
  </si>
  <si>
    <t>Plyn (viz.samostatný rozpočet)</t>
  </si>
  <si>
    <t>1412520362</t>
  </si>
  <si>
    <t>112</t>
  </si>
  <si>
    <t>720-spec.03</t>
  </si>
  <si>
    <t>Stavební přípomoce a koordinace</t>
  </si>
  <si>
    <t>26212182</t>
  </si>
  <si>
    <t>113</t>
  </si>
  <si>
    <t>Ústřední vytápění (viz.samostatný rozpočet)</t>
  </si>
  <si>
    <t>-707019527</t>
  </si>
  <si>
    <t>114</t>
  </si>
  <si>
    <t>730-spec.02</t>
  </si>
  <si>
    <t>822558949</t>
  </si>
  <si>
    <t>Elektroinstalace</t>
  </si>
  <si>
    <t>115</t>
  </si>
  <si>
    <t>Elektroinstalace - silnoproud (viz.samostatný rozpočet)</t>
  </si>
  <si>
    <t>-1899900922</t>
  </si>
  <si>
    <t>116</t>
  </si>
  <si>
    <t>Elektroinstalace - slaboproud</t>
  </si>
  <si>
    <t>681467552</t>
  </si>
  <si>
    <t>117</t>
  </si>
  <si>
    <t>741-spec.03</t>
  </si>
  <si>
    <t>-594022364</t>
  </si>
  <si>
    <t>365</t>
  </si>
  <si>
    <t>741-spec.04</t>
  </si>
  <si>
    <t>Koordinace s firmou CETIN (vysílače,antény na střeše) pro demontáž i montáž</t>
  </si>
  <si>
    <t>1573297813</t>
  </si>
  <si>
    <t>118</t>
  </si>
  <si>
    <t>751-spec.01</t>
  </si>
  <si>
    <t>Vzduchotechnika (viz.samostatný rozpočet)</t>
  </si>
  <si>
    <t>1372378410</t>
  </si>
  <si>
    <t>363</t>
  </si>
  <si>
    <t>751-spec.02</t>
  </si>
  <si>
    <t>Napojení a přívodního potrubí k laboratorním digestořím</t>
  </si>
  <si>
    <t>-1849881173</t>
  </si>
  <si>
    <t>119</t>
  </si>
  <si>
    <t>751-spec.03</t>
  </si>
  <si>
    <t>48414005</t>
  </si>
  <si>
    <t>120</t>
  </si>
  <si>
    <t>762081150</t>
  </si>
  <si>
    <t>Hoblování hraněného řeziva přímo na staveništi ve staveništní dílně</t>
  </si>
  <si>
    <t>1383860218</t>
  </si>
  <si>
    <t>https://podminky.urs.cz/item/CS_URS_2022_02/762081150</t>
  </si>
  <si>
    <t>924,2*0,12*0,16 "krokve A - H rozměr 120/160</t>
  </si>
  <si>
    <t>246*0,14*0,14 "pozednice a mezilehla vaznice rozměr 140/160</t>
  </si>
  <si>
    <t>54,4*0,16*0,16 "vrcholová vaznice 160/160</t>
  </si>
  <si>
    <t>128,4*0,2*0,16 "nárožní krokve a úžlabí rozměr 200/160</t>
  </si>
  <si>
    <t>121</t>
  </si>
  <si>
    <t>762083121</t>
  </si>
  <si>
    <t>Impregnace řeziva máčením proti dřevokaznému hmyzu, houbám a plísním, třída ohrožení 1 a 2 (dřevo v interiéru)</t>
  </si>
  <si>
    <t>-1110122906</t>
  </si>
  <si>
    <t>https://podminky.urs.cz/item/CS_URS_2022_02/762083121</t>
  </si>
  <si>
    <t>740*0,04*0,14 "KVH hranol rozměr 40/140</t>
  </si>
  <si>
    <t>122</t>
  </si>
  <si>
    <t>762332542</t>
  </si>
  <si>
    <t>Montáž vázaných konstrukcí krovů střech pultových, sedlových, valbových, stanových čtvercového nebo obdélníkového půdorysu z řeziva hoblovaného s použitím ocelových spojek (spojky ve specifikaci) průřezové plochy přes 120 do 224 cm2</t>
  </si>
  <si>
    <t>-991861846</t>
  </si>
  <si>
    <t>https://podminky.urs.cz/item/CS_URS_2022_02/762332542</t>
  </si>
  <si>
    <t>924,2 "krokve A - H rozměr 120/160</t>
  </si>
  <si>
    <t>246 "pozednice a mezilehla vaznice rozměr 140/160</t>
  </si>
  <si>
    <t>123</t>
  </si>
  <si>
    <t>60512131</t>
  </si>
  <si>
    <t>hranol stavební řezivo průřezu do 224cm2 dl 6-8m</t>
  </si>
  <si>
    <t>657552596</t>
  </si>
  <si>
    <t>22,567*1,1 'Přepočtené koeficientem množství</t>
  </si>
  <si>
    <t>124</t>
  </si>
  <si>
    <t>762332543</t>
  </si>
  <si>
    <t>Montáž vázaných konstrukcí krovů střech pultových, sedlových, valbových, stanových čtvercového nebo obdélníkového půdorysu z řeziva hoblovaného s použitím ocelových spojek (spojky ve specifikaci) průřezové plochy přes 224 do 288 cm2</t>
  </si>
  <si>
    <t>1682561346</t>
  </si>
  <si>
    <t>https://podminky.urs.cz/item/CS_URS_2022_02/762332543</t>
  </si>
  <si>
    <t>54,4 "vrcholová vaznice 160/160</t>
  </si>
  <si>
    <t>125</t>
  </si>
  <si>
    <t>60512137</t>
  </si>
  <si>
    <t>hranol stavební řezivo průřezu do 288cm2 přes dl 8m</t>
  </si>
  <si>
    <t>1539015522</t>
  </si>
  <si>
    <t>1,393*1,1 'Přepočtené koeficientem množství</t>
  </si>
  <si>
    <t>126</t>
  </si>
  <si>
    <t>762332544</t>
  </si>
  <si>
    <t>Montáž vázaných konstrukcí krovů střech pultových, sedlových, valbových, stanových čtvercového nebo obdélníkového půdorysu z řeziva hoblovaného s použitím ocelových spojek (spojky ve specifikaci) průřezové plochy přes 288 do 450 cm2</t>
  </si>
  <si>
    <t>-194486373</t>
  </si>
  <si>
    <t>https://podminky.urs.cz/item/CS_URS_2022_02/762332544</t>
  </si>
  <si>
    <t>128,4 "nárožní krokve a úžlabí rozměr 200/160</t>
  </si>
  <si>
    <t>127</t>
  </si>
  <si>
    <t>60512142</t>
  </si>
  <si>
    <t>hranol stavební řezivo průřezu do 450cm2 přes dl 8m</t>
  </si>
  <si>
    <t>-1870348715</t>
  </si>
  <si>
    <t>4,109*1,1 'Přepočtené koeficientem množství</t>
  </si>
  <si>
    <t>128</t>
  </si>
  <si>
    <t>762332641</t>
  </si>
  <si>
    <t>Montáž vázaných konstrukcí krovů střech pultových, sedlových, valbových, stanových čtvercového nebo obdélníkového půdorysu z lepených hranolů s použitím ocelových spojek (spojky ve specifikaci) průřezové plochy do 120 cm2</t>
  </si>
  <si>
    <t>219802778</t>
  </si>
  <si>
    <t>https://podminky.urs.cz/item/CS_URS_2022_02/762332641</t>
  </si>
  <si>
    <t>740 "KVH hranol rozměr 40/140</t>
  </si>
  <si>
    <t>129</t>
  </si>
  <si>
    <t>61223267</t>
  </si>
  <si>
    <t>hranol konstrukční KVH lepený průřezu 40x80-280mm pohledový</t>
  </si>
  <si>
    <t>469950326</t>
  </si>
  <si>
    <t>4,144*1,1 'Přepočtené koeficientem množství</t>
  </si>
  <si>
    <t>130</t>
  </si>
  <si>
    <t>762332645</t>
  </si>
  <si>
    <t>Montáž vázaných konstrukcí krovů střech pultových, sedlových, valbových, stanových čtvercového nebo obdélníkového půdorysu z lepených hranolů s použitím ocelových spojek (spojky ve specifikaci) průřezové plochy přes 450 cm2</t>
  </si>
  <si>
    <t>1365809895</t>
  </si>
  <si>
    <t>https://podminky.urs.cz/item/CS_URS_2022_02/762332645</t>
  </si>
  <si>
    <t>650 "pomocná konstrukce do skladby S1</t>
  </si>
  <si>
    <t>131</t>
  </si>
  <si>
    <t>61223260</t>
  </si>
  <si>
    <t>hranol konstrukční KVH lepený průřezu 40x60-280mm nepohledový</t>
  </si>
  <si>
    <t>871907013</t>
  </si>
  <si>
    <t>650*0,04*0,14 "pomocná konstrukce do skladby S1</t>
  </si>
  <si>
    <t>3,64*1,1 'Přepočtené koeficientem množství</t>
  </si>
  <si>
    <t>132</t>
  </si>
  <si>
    <t>762341042</t>
  </si>
  <si>
    <t>Bednění střech střech rovných sklonu do 60° s vyřezáním otvorů z dřevoštěpkových desek OSB šroubovaných na rošt na pero a drážku, tloušťky desky 12 mm</t>
  </si>
  <si>
    <t>1762997896</t>
  </si>
  <si>
    <t>https://podminky.urs.cz/item/CS_URS_2022_02/762341042</t>
  </si>
  <si>
    <t>(12+30+12+12)*(2,2*2) "skladba S4</t>
  </si>
  <si>
    <t>133</t>
  </si>
  <si>
    <t>762341270</t>
  </si>
  <si>
    <t>Montáž bednění střech rovných a šikmých sklonu do 60° s vyřezáním otvorů z desek dřevotřískových nebo dřevoštěpkových na sraz</t>
  </si>
  <si>
    <t>-602411518</t>
  </si>
  <si>
    <t>https://podminky.urs.cz/item/CS_URS_2022_02/762341270</t>
  </si>
  <si>
    <t>47 "skladba S2</t>
  </si>
  <si>
    <t>29 "skladba S3</t>
  </si>
  <si>
    <t>134</t>
  </si>
  <si>
    <t>60621149</t>
  </si>
  <si>
    <t>překližka vodovzdorná hladká/hladká bříza tl 21mm</t>
  </si>
  <si>
    <t>1113082264</t>
  </si>
  <si>
    <t>76*1,1 'Přepočtené koeficientem množství</t>
  </si>
  <si>
    <t>135</t>
  </si>
  <si>
    <t>762342214</t>
  </si>
  <si>
    <t>Montáž laťování střech jednoduchých sklonu do 60° při osové vzdálenosti latí přes 150 do 360 mm</t>
  </si>
  <si>
    <t>468727954</t>
  </si>
  <si>
    <t>https://podminky.urs.cz/item/CS_URS_2022_02/762342214</t>
  </si>
  <si>
    <t>790 "skladba S1</t>
  </si>
  <si>
    <t>136</t>
  </si>
  <si>
    <t>60514114</t>
  </si>
  <si>
    <t>řezivo jehličnaté lať impregnovaná dl 4 m</t>
  </si>
  <si>
    <t>-692855078</t>
  </si>
  <si>
    <t>790*4*0,04*0,06 "skladba S1</t>
  </si>
  <si>
    <t>7,584*1,1 'Přepočtené koeficientem množství</t>
  </si>
  <si>
    <t>137</t>
  </si>
  <si>
    <t>762342511</t>
  </si>
  <si>
    <t>Montáž laťování montáž kontralatí na podklad bez tepelné izolace</t>
  </si>
  <si>
    <t>-128059221</t>
  </si>
  <si>
    <t>https://podminky.urs.cz/item/CS_URS_2022_02/762342511</t>
  </si>
  <si>
    <t>138</t>
  </si>
  <si>
    <t>859064936</t>
  </si>
  <si>
    <t>924,2*0,04*0,06 "kontralatě</t>
  </si>
  <si>
    <t>2,218*1,1 'Přepočtené koeficientem množství</t>
  </si>
  <si>
    <t>139</t>
  </si>
  <si>
    <t>762395000</t>
  </si>
  <si>
    <t>Spojovací prostředky krovů, bednění a laťování, nadstřešních konstrukcí svory, prkna, hřebíky, pásová ocel, vruty</t>
  </si>
  <si>
    <t>769335287</t>
  </si>
  <si>
    <t>https://podminky.urs.cz/item/CS_URS_2022_02/762395000</t>
  </si>
  <si>
    <t>790*4*0,04*0,06 "skladba S1 latě</t>
  </si>
  <si>
    <t>47*0,021 "skladba S2</t>
  </si>
  <si>
    <t>29*0,021 "skladba S3</t>
  </si>
  <si>
    <t>(12+30+12+12)*(2,2*2)*0,012 "skladba S4</t>
  </si>
  <si>
    <t>140</t>
  </si>
  <si>
    <t>762511145</t>
  </si>
  <si>
    <t>Podlahové konstrukce podkladové z cementotřískových desek jednovrstvých šroubovaných na sraz 20 mm</t>
  </si>
  <si>
    <t>1227050799</t>
  </si>
  <si>
    <t>https://podminky.urs.cz/item/CS_URS_2022_02/762511145</t>
  </si>
  <si>
    <t>141</t>
  </si>
  <si>
    <t>762511277</t>
  </si>
  <si>
    <t>Podlahové konstrukce podkladové z dřevoštěpkových desek OSB jednovrstvých šroubovaných na pero a drážku broušených, tloušťky desky 25 mm</t>
  </si>
  <si>
    <t>1869113936</t>
  </si>
  <si>
    <t>https://podminky.urs.cz/item/CS_URS_2022_02/762511277</t>
  </si>
  <si>
    <t>142</t>
  </si>
  <si>
    <t>762511264</t>
  </si>
  <si>
    <t>Podlahové konstrukce podkladové z dřevoštěpkových desek OSB jednovrstvých šroubovaných na pero a drážku nebroušených, tloušťky desky 18 mm</t>
  </si>
  <si>
    <t>225593888</t>
  </si>
  <si>
    <t>https://podminky.urs.cz/item/CS_URS_2022_02/762511264</t>
  </si>
  <si>
    <t>(12+30+12+12)*2,7 "skladba P3</t>
  </si>
  <si>
    <t>143</t>
  </si>
  <si>
    <t>762512261</t>
  </si>
  <si>
    <t>Podlahové konstrukce podkladové montáž roštu podkladového</t>
  </si>
  <si>
    <t>470210621</t>
  </si>
  <si>
    <t>https://podminky.urs.cz/item/CS_URS_2022_02/762512261</t>
  </si>
  <si>
    <t>543,4/0,625 "podhala 4.NP</t>
  </si>
  <si>
    <t>(12+30+12+12)*2,7*3 "skladba P3</t>
  </si>
  <si>
    <t>144</t>
  </si>
  <si>
    <t>60512126</t>
  </si>
  <si>
    <t>hranol stavební řezivo průřezu do 120cm2 dl 6-8m</t>
  </si>
  <si>
    <t>-1323061691</t>
  </si>
  <si>
    <t>543,4/0,625*0,08*0,08 "podhala 4.NP</t>
  </si>
  <si>
    <t>5,564*1,1 'Přepočtené koeficientem množství</t>
  </si>
  <si>
    <t>145</t>
  </si>
  <si>
    <t>-1364960134</t>
  </si>
  <si>
    <t>(12+30+12+12)*2,7*3*0,14*0,04 "skladba P3</t>
  </si>
  <si>
    <t>2,994*1,2 'Přepočtené koeficientem množství</t>
  </si>
  <si>
    <t>146</t>
  </si>
  <si>
    <t>762595001</t>
  </si>
  <si>
    <t>Spojovací prostředky podlah a podkladových konstrukcí hřebíky, vruty</t>
  </si>
  <si>
    <t>1229382576</t>
  </si>
  <si>
    <t>https://podminky.urs.cz/item/CS_URS_2022_02/762595001</t>
  </si>
  <si>
    <t>543,4*2 "podlaha 4.NP</t>
  </si>
  <si>
    <t>147</t>
  </si>
  <si>
    <t>998762203</t>
  </si>
  <si>
    <t>Přesun hmot pro konstrukce tesařské stanovený procentní sazbou (%) z ceny vodorovná dopravní vzdálenost do 50 m v objektech výšky přes 12 do 24 m</t>
  </si>
  <si>
    <t>820882804</t>
  </si>
  <si>
    <t>https://podminky.urs.cz/item/CS_URS_2022_02/998762203</t>
  </si>
  <si>
    <t>763</t>
  </si>
  <si>
    <t>Konstrukce suché výstavby</t>
  </si>
  <si>
    <t>148</t>
  </si>
  <si>
    <t>763111314</t>
  </si>
  <si>
    <t>Příčka ze sádrokartonových desek s nosnou konstrukcí z jednoduchých ocelových profilů UW, CW jednoduše opláštěná deskou standardní A tl. 12,5 mm, příčka tl. 100 mm, profil 75, s izolací, EI 30, Rw do 45 dB</t>
  </si>
  <si>
    <t>1273825246</t>
  </si>
  <si>
    <t>https://podminky.urs.cz/item/CS_URS_2022_02/763111314</t>
  </si>
  <si>
    <t>10,21*3,6+20,63*2+(7+7,2+2,8+0,8+4+1,1+3,9+2,8+2)*3,6 "stěny v 4.NP</t>
  </si>
  <si>
    <t>149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</si>
  <si>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</si>
  <si>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</si>
  <si>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-1250820898</t>
  </si>
  <si>
    <t>https://podminky.urs.cz/item/CS_URS_2022_02/763111333</t>
  </si>
  <si>
    <t>(4,8+1,2+1+1+3+1+4,8+1,2+1+1+1+3)*3 "stěny ve 4.NP WC</t>
  </si>
  <si>
    <t>150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</si>
  <si>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</si>
  <si>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</si>
  <si>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163936125</t>
  </si>
  <si>
    <t>https://podminky.urs.cz/item/CS_URS_2022_02/763121411</t>
  </si>
  <si>
    <t>(6,96+9,22+17,37+15,14+0,15+0,15+5,55+8+2,5+4,5+7,79+3,57)*1,2+2,56*3,3 "předstěna v 4.NP §1</t>
  </si>
  <si>
    <t>151</t>
  </si>
  <si>
    <t>763121415</t>
  </si>
  <si>
    <t>Stěna předsazená ze sádrokartonových desek s nosnou konstrukcí z ocelových profilů CW, UW jednoduše opláštěná deskou standardní A tl. 12,5 mm bez izolace, EI 15, stěna tl. 112,5 mm, profil 100</t>
  </si>
  <si>
    <t>-979913160</t>
  </si>
  <si>
    <t>https://podminky.urs.cz/item/CS_URS_2022_02/763121415</t>
  </si>
  <si>
    <t>(1,83+1+1,2+1,85+1+1+1,95)*1,6</t>
  </si>
  <si>
    <t>152</t>
  </si>
  <si>
    <t>763121422</t>
  </si>
  <si>
    <t>Stěna předsazená ze sádrokartonových desek s nosnou konstrukcí z ocelových profilů CW, UW jednoduše opláštěná deskou impregnovanou H2 tl. 12,5 mm bez izolace, EI 15, stěna tl. 62,5 mm, profil 50</t>
  </si>
  <si>
    <t>2128562441</t>
  </si>
  <si>
    <t>https://podminky.urs.cz/item/CS_URS_2022_02/763121422</t>
  </si>
  <si>
    <t>1,5*1,5*6 "předstěna pro umyvadla v učebnách</t>
  </si>
  <si>
    <t>357</t>
  </si>
  <si>
    <t>7631214r1</t>
  </si>
  <si>
    <t>SDK stěna předsazená tl 65 mm profil CW+UW 50 deska 1x akustická např. Knauf Cleaneo UFF</t>
  </si>
  <si>
    <t>594496303</t>
  </si>
  <si>
    <t>48,1 "Zadní části stěn učeben</t>
  </si>
  <si>
    <t>153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</si>
  <si>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</si>
  <si>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</si>
  <si>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-764973167</t>
  </si>
  <si>
    <t>https://podminky.urs.cz/item/CS_URS_2022_02/763131431</t>
  </si>
  <si>
    <t>1,3*2,6*(3+4) "skladba P2a</t>
  </si>
  <si>
    <t>4*1,3*7 "skladba P2c</t>
  </si>
  <si>
    <t>358</t>
  </si>
  <si>
    <t>7631315R2</t>
  </si>
  <si>
    <t>SDK podhled deska 1x akustická 12,5 jednovrstvá spodní kce profil např. desky Knauf Cleaneo UFF</t>
  </si>
  <si>
    <t>1577295349</t>
  </si>
  <si>
    <t>178,73 "Vodorovný strop - plocha ž-ti učeben</t>
  </si>
  <si>
    <t>154</t>
  </si>
  <si>
    <t>763131751</t>
  </si>
  <si>
    <t>Podhled ze sádrokartonových desek ostatní práce a konstrukce na podhledech ze sádrokartonových desek montáž parotěsné zábrany</t>
  </si>
  <si>
    <t>-145957304</t>
  </si>
  <si>
    <t>https://podminky.urs.cz/item/CS_URS_2022_02/763131751</t>
  </si>
  <si>
    <t>650 "podhled podkroví</t>
  </si>
  <si>
    <t>155</t>
  </si>
  <si>
    <t>28329233</t>
  </si>
  <si>
    <t>fólie univerzální pro parotěsnou vrstvu s proměnlivou difúzní tloušťkou a UV stabilizací</t>
  </si>
  <si>
    <t>-307826485</t>
  </si>
  <si>
    <t>650*1,1235 'Přepočtené koeficientem množství</t>
  </si>
  <si>
    <t>156</t>
  </si>
  <si>
    <t>763132121</t>
  </si>
  <si>
    <t>Podhled ze sádrokartonových desek – samostatný požární předěl dvouvrstvá nosná konstrukce z ocelových profilů CD, UD s oboustrannou požární odolností celoplošná izolace a CD profily vyplněny izolací o objemové hmotnosti 40 kg/m3 dvojitě opláštěná deskami protipožárními 2 x DF tl. 2 x 12,5 mm, TI tl. 40 mm 40 kg/m3, EI Z/S 45/60</t>
  </si>
  <si>
    <t>278666009</t>
  </si>
  <si>
    <t>https://podminky.urs.cz/item/CS_URS_2022_02/763132121</t>
  </si>
  <si>
    <t>543,4 "strop 3.NP</t>
  </si>
  <si>
    <t>157</t>
  </si>
  <si>
    <t>763158115</t>
  </si>
  <si>
    <t>SDK podlaha suchý podsyp tl. 10 mm</t>
  </si>
  <si>
    <t>-683981057</t>
  </si>
  <si>
    <t>https://podminky.urs.cz/item/CS_URS_2022_02/763158115</t>
  </si>
  <si>
    <t>158</t>
  </si>
  <si>
    <t>763158118</t>
  </si>
  <si>
    <t>Příplatek k SDK podlaze za každých další 10 mm tloušťky suchého podsypu</t>
  </si>
  <si>
    <t>-1718572901</t>
  </si>
  <si>
    <t>https://podminky.urs.cz/item/CS_URS_2022_02/763158118</t>
  </si>
  <si>
    <t>359</t>
  </si>
  <si>
    <t>7631615R3</t>
  </si>
  <si>
    <t>SDK podhled šikmý na na krokvových závěsech akustické desky např. Knauf Cleaneo UFF</t>
  </si>
  <si>
    <t>1592704551</t>
  </si>
  <si>
    <t>67,3 "Šikmý podhled v učebnách</t>
  </si>
  <si>
    <t>159</t>
  </si>
  <si>
    <t>763161751</t>
  </si>
  <si>
    <t>Podkroví ze sádrokartonových desek dvouvrstvá spodní konstrukce z ocelových profilů CD, UD na krokvových závěsech dvojitě opláštěná deskami standardními A, tl. 2 x 12,5 mm, TI tl. 200 mm 15 kg/m3, REI 30</t>
  </si>
  <si>
    <t>-869032307</t>
  </si>
  <si>
    <t>https://podminky.urs.cz/item/CS_URS_2022_02/763161751</t>
  </si>
  <si>
    <t>160</t>
  </si>
  <si>
    <t>763181311</t>
  </si>
  <si>
    <t>Výplně otvorů konstrukcí ze sádrokartonových desek montáž zárubně kovové s konstrukcí jednokřídlové</t>
  </si>
  <si>
    <t>1517148571</t>
  </si>
  <si>
    <t>https://podminky.urs.cz/item/CS_URS_2022_02/763181311</t>
  </si>
  <si>
    <t>6 "700/1970</t>
  </si>
  <si>
    <t>2 "900/1970</t>
  </si>
  <si>
    <t>161</t>
  </si>
  <si>
    <t>55331589</t>
  </si>
  <si>
    <t>zárubeň jednokřídlá ocelová pro sádrokartonové příčky tl stěny 75-100mm rozměru 700/1970, 2100mm</t>
  </si>
  <si>
    <t>1041996772</t>
  </si>
  <si>
    <t>162</t>
  </si>
  <si>
    <t>55331591</t>
  </si>
  <si>
    <t>zárubeň jednokřídlá ocelová pro sádrokartonové příčky tl stěny 75-100mm rozměru 900/1970, 2100mm</t>
  </si>
  <si>
    <t>484365477</t>
  </si>
  <si>
    <t>163</t>
  </si>
  <si>
    <t>763182411</t>
  </si>
  <si>
    <t>Výplně otvorů konstrukcí ze sádrokartonových desek opláštění obvodu (špalety) střešního okna z desek včetně Al rohu hloubky do 0,5 m</t>
  </si>
  <si>
    <t>1756901882</t>
  </si>
  <si>
    <t>https://podminky.urs.cz/item/CS_URS_2022_02/763182411</t>
  </si>
  <si>
    <t>(0,78*2+1,6*2)*2+(1,14*2+1,6*2)*22+(0,78*2+0,98*2)*2 "kolem střešních oken</t>
  </si>
  <si>
    <t>(0,5*4)*5 "kolem střešních výlezů</t>
  </si>
  <si>
    <t>164</t>
  </si>
  <si>
    <t>763264542</t>
  </si>
  <si>
    <t>Obklad ocelových nosníků sádrovláknitými deskami bez spodní konstrukce uzavřeného tvaru rozvinuté šíře přes 0,5 m do 0,75 m, opláštění deskou protipožární tl. 2x12,5 mm</t>
  </si>
  <si>
    <t>-540152972</t>
  </si>
  <si>
    <t>https://podminky.urs.cz/item/CS_URS_2022_02/763264542</t>
  </si>
  <si>
    <t>3*3,5 "pozarni obklad dřevěnýcjh sloupu v kotelně a O2</t>
  </si>
  <si>
    <t>165</t>
  </si>
  <si>
    <t>763782213</t>
  </si>
  <si>
    <t>Montáž stropní konstrukce z plnostěnných nosníků (např. trámů, průvlaků, překladů) konstrukční délky do 15 m, průřezové plochy přes 150 do 500 cm2</t>
  </si>
  <si>
    <t>2116807010</t>
  </si>
  <si>
    <t>https://podminky.urs.cz/item/CS_URS_2022_02/763782213</t>
  </si>
  <si>
    <t>7,15*11+7*10+7,1*22+2,75*22+3,55*7+3,12*7+7,2*2+6,999*8+7,1*11 "příložka LVL-R 75/360</t>
  </si>
  <si>
    <t>7,15*11+7*10+7,1*22+2,75*22+3,55*7+3,12*7+7,2*2+6,999*8+7,1*11 "příložka LVL-R 45/360</t>
  </si>
  <si>
    <t>166</t>
  </si>
  <si>
    <t>6122327x</t>
  </si>
  <si>
    <t>hranol konstrukční LVL-R 75/360 a LVL-R 45/360</t>
  </si>
  <si>
    <t>-145075504</t>
  </si>
  <si>
    <t>(7,15*11+7*10+7,1*22+2,75*22+3,55*7+3,12*7+7,2*2+6,999*8+7,1*11)*0,075*0,36 "příložka LVL-R 75/360</t>
  </si>
  <si>
    <t>(7,15*11+7*10+7,1*22+2,75*22+3,55*7+3,12*7+7,2*2+6,999*8+7,1*11)*0,045*0,36 "příložka LVL-R 45/360</t>
  </si>
  <si>
    <t>24,215*1,1 'Přepočtené koeficientem množství</t>
  </si>
  <si>
    <t>167</t>
  </si>
  <si>
    <t>763-spec.01</t>
  </si>
  <si>
    <t>Příplatek za úpravu podhledu v místě klimatizačních jednotek</t>
  </si>
  <si>
    <t>-862397016</t>
  </si>
  <si>
    <t>362</t>
  </si>
  <si>
    <t>763-spec.02</t>
  </si>
  <si>
    <t>Protipožární obklad dřevěných původních sloupků v kotelne §4 pož.odolnost 30 minut.</t>
  </si>
  <si>
    <t>985584407</t>
  </si>
  <si>
    <t>168</t>
  </si>
  <si>
    <t>998763403</t>
  </si>
  <si>
    <t>Přesun hmot pro konstrukce montované z desek stanovený procentní sazbou (%) z ceny vodorovná dopravní vzdálenost do 50 m v objektech výšky přes 12 do 24 m</t>
  </si>
  <si>
    <t>-543580381</t>
  </si>
  <si>
    <t>https://podminky.urs.cz/item/CS_URS_2022_02/998763403</t>
  </si>
  <si>
    <t>169</t>
  </si>
  <si>
    <t>764002414</t>
  </si>
  <si>
    <t>Montáž strukturované oddělovací rohože jakékoli rš</t>
  </si>
  <si>
    <t>-1477891999</t>
  </si>
  <si>
    <t>https://podminky.urs.cz/item/CS_URS_2022_02/764002414</t>
  </si>
  <si>
    <t>170</t>
  </si>
  <si>
    <t>28329223</t>
  </si>
  <si>
    <t>fólie difuzně propustné s nakašírovanou strukturovanou rohoží pod hladkou plechovou krytinu</t>
  </si>
  <si>
    <t>-967091547</t>
  </si>
  <si>
    <t>76*1,15 'Přepočtené koeficientem množství</t>
  </si>
  <si>
    <t>171</t>
  </si>
  <si>
    <t>764131403</t>
  </si>
  <si>
    <t>Krytina ze svitků nebo tabulí z měděného plechu s úpravou u okapů, prostupů a výčnělků střechy rovné drážkováním ze svitků rš 500 mm, sklon střechy přes 30 do 60°</t>
  </si>
  <si>
    <t>500555451</t>
  </si>
  <si>
    <t>https://podminky.urs.cz/item/CS_URS_2022_02/764131403</t>
  </si>
  <si>
    <t>172</t>
  </si>
  <si>
    <t>764131491</t>
  </si>
  <si>
    <t>Krytina ze svitků nebo tabulí z měděného plechu s úpravou u okapů, prostupů a výčnělků Příplatek k cenám za těsnění drážek ve sklonu do 10°</t>
  </si>
  <si>
    <t>-1101651264</t>
  </si>
  <si>
    <t>https://podminky.urs.cz/item/CS_URS_2022_02/764131491</t>
  </si>
  <si>
    <t>173</t>
  </si>
  <si>
    <t>764231466</t>
  </si>
  <si>
    <t>Oplechování střešních prvků z měděného plechu úžlabí rš 500 mm</t>
  </si>
  <si>
    <t>-565733386</t>
  </si>
  <si>
    <t>https://podminky.urs.cz/item/CS_URS_2022_02/764231466</t>
  </si>
  <si>
    <t>30,7 "K5</t>
  </si>
  <si>
    <t>377</t>
  </si>
  <si>
    <t>76423146x</t>
  </si>
  <si>
    <t>Oplechování střešních prvků z měděného plechu úžlabí rš 300 mm</t>
  </si>
  <si>
    <t>-61236838</t>
  </si>
  <si>
    <t>14,2 "K8</t>
  </si>
  <si>
    <t>376</t>
  </si>
  <si>
    <t>764232403</t>
  </si>
  <si>
    <t>Oplechování střešních prvků z měděného plechu štítu závětrnou lištou rš 250 mm</t>
  </si>
  <si>
    <t>1591992005</t>
  </si>
  <si>
    <t>https://podminky.urs.cz/item/CS_URS_2022_02/764232403</t>
  </si>
  <si>
    <t>22,4 "K7</t>
  </si>
  <si>
    <t>174</t>
  </si>
  <si>
    <t>764232437</t>
  </si>
  <si>
    <t>Oplechování střešních prvků z měděného plechu okapu okapovým plechem střechy rovné rš 670 mm</t>
  </si>
  <si>
    <t>-232443724</t>
  </si>
  <si>
    <t>https://podminky.urs.cz/item/CS_URS_2022_02/764232437</t>
  </si>
  <si>
    <t>122 "K3</t>
  </si>
  <si>
    <t>175</t>
  </si>
  <si>
    <t>764235406</t>
  </si>
  <si>
    <t>Oplechování horních ploch zdí a nadezdívek (atik) z měděného plechu celoplošně lepených rš 500 mm</t>
  </si>
  <si>
    <t>225488256</t>
  </si>
  <si>
    <t>https://podminky.urs.cz/item/CS_URS_2022_02/764235406</t>
  </si>
  <si>
    <t>14,2 "K6</t>
  </si>
  <si>
    <t>378</t>
  </si>
  <si>
    <t>76423540x</t>
  </si>
  <si>
    <t>Oplechování horních ploch zdí a nadezdívek (atik) z měděného plechu celoplošně lepených rš 350 mm</t>
  </si>
  <si>
    <t>-477366108</t>
  </si>
  <si>
    <t>121,95 "K14</t>
  </si>
  <si>
    <t>176</t>
  </si>
  <si>
    <t>764235411</t>
  </si>
  <si>
    <t>Oplechování horních ploch zdí a nadezdívek (atik) z měděného plechu celoplošně lepených přes rš 800 mm</t>
  </si>
  <si>
    <t>1821866624</t>
  </si>
  <si>
    <t>https://podminky.urs.cz/item/CS_URS_2022_02/764235411</t>
  </si>
  <si>
    <t>1,5 "oplechování hlavy komínu</t>
  </si>
  <si>
    <t>177</t>
  </si>
  <si>
    <t>764246404</t>
  </si>
  <si>
    <t>Oplechování parapetů z titanzinkového předzvětralého plechu rovných mechanicky kotvené, bez rohů rš 330 mm</t>
  </si>
  <si>
    <t>-668293913</t>
  </si>
  <si>
    <t>https://podminky.urs.cz/item/CS_URS_2022_02/764246404</t>
  </si>
  <si>
    <t>3,6 "K12</t>
  </si>
  <si>
    <t>1,85 "K13</t>
  </si>
  <si>
    <t>178</t>
  </si>
  <si>
    <t>764331413</t>
  </si>
  <si>
    <t>Lemování zdí z měděného plechu boční nebo horní rovných, střech s krytinou skládanou mimo prejzovou rš 250 mm</t>
  </si>
  <si>
    <t>-1394324317</t>
  </si>
  <si>
    <t>https://podminky.urs.cz/item/CS_URS_2022_02/764331413</t>
  </si>
  <si>
    <t>7,3 "K4</t>
  </si>
  <si>
    <t>379</t>
  </si>
  <si>
    <t>76433445x</t>
  </si>
  <si>
    <t>Oplechování odvětrání kanalizace</t>
  </si>
  <si>
    <t>-1925891399</t>
  </si>
  <si>
    <t>11 "K15</t>
  </si>
  <si>
    <t>180</t>
  </si>
  <si>
    <t>764531404</t>
  </si>
  <si>
    <t>Žlab podokapní z měděného plechu včetně háků a čel půlkruhový rš 330 mm</t>
  </si>
  <si>
    <t>22387488</t>
  </si>
  <si>
    <t>https://podminky.urs.cz/item/CS_URS_2022_02/764531404</t>
  </si>
  <si>
    <t>4,2 "K11</t>
  </si>
  <si>
    <t>181</t>
  </si>
  <si>
    <t>764531446</t>
  </si>
  <si>
    <t>Žlab podokapní z měděného plechu včetně háků a čel kotlík oválný (trychtýřový), rš žlabu/průměr svodu 400/150 mm</t>
  </si>
  <si>
    <t>1293412879</t>
  </si>
  <si>
    <t>https://podminky.urs.cz/item/CS_URS_2022_02/764531446</t>
  </si>
  <si>
    <t>5 "K3</t>
  </si>
  <si>
    <t>182</t>
  </si>
  <si>
    <t>764533412</t>
  </si>
  <si>
    <t>Žlab nadokapní (nástřešní) z měděného plechu oblého tvaru, včetně háků, čel a hrdel rš 1000 mm</t>
  </si>
  <si>
    <t>1661922348</t>
  </si>
  <si>
    <t>https://podminky.urs.cz/item/CS_URS_2022_02/764533412</t>
  </si>
  <si>
    <t>183</t>
  </si>
  <si>
    <t>764538424</t>
  </si>
  <si>
    <t>Svod z měděného plechu včetně objímek, kolen a odskoků kruhový, průměru 150 mm</t>
  </si>
  <si>
    <t>1315533107</t>
  </si>
  <si>
    <t>https://podminky.urs.cz/item/CS_URS_2022_02/764538424</t>
  </si>
  <si>
    <t>93,6 "K9</t>
  </si>
  <si>
    <t>380</t>
  </si>
  <si>
    <t>764-spec.01</t>
  </si>
  <si>
    <t>VZT roura z kotelny</t>
  </si>
  <si>
    <t>-1152255403</t>
  </si>
  <si>
    <t>1 "K21</t>
  </si>
  <si>
    <t>184</t>
  </si>
  <si>
    <t>998764203</t>
  </si>
  <si>
    <t>Přesun hmot pro konstrukce klempířské stanovený procentní sazbou (%) z ceny vodorovná dopravní vzdálenost do 50 m v objektech výšky přes 12 do 24 m</t>
  </si>
  <si>
    <t>964953415</t>
  </si>
  <si>
    <t>https://podminky.urs.cz/item/CS_URS_2022_02/998764203</t>
  </si>
  <si>
    <t>185</t>
  </si>
  <si>
    <t>765111015</t>
  </si>
  <si>
    <t>Montáž krytiny keramické sklonu do 30° drážkové na sucho, počet kusů přes 11 do 12 ks/m2</t>
  </si>
  <si>
    <t>-1185658429</t>
  </si>
  <si>
    <t>https://podminky.urs.cz/item/CS_URS_2022_02/765111015</t>
  </si>
  <si>
    <t>186</t>
  </si>
  <si>
    <t>59660400</t>
  </si>
  <si>
    <t>taška ražená drážková režná velkoformátová (do 12 ks/m2) základní</t>
  </si>
  <si>
    <t>-1137572680</t>
  </si>
  <si>
    <t>790*12 'Přepočtené koeficientem množství</t>
  </si>
  <si>
    <t>187</t>
  </si>
  <si>
    <t>59660431</t>
  </si>
  <si>
    <t>taška ražená drážková režná velkoformátová (do 12 ks/m2) poloviční</t>
  </si>
  <si>
    <t>-1030688397</t>
  </si>
  <si>
    <t>790*1,2 'Přepočtené koeficientem množství</t>
  </si>
  <si>
    <t>188</t>
  </si>
  <si>
    <t>59660403</t>
  </si>
  <si>
    <t>taška ražená drážková režná velkoformátová (do 12 ks/m2) krajová levá</t>
  </si>
  <si>
    <t>1910488354</t>
  </si>
  <si>
    <t>790*0,6 'Přepočtené koeficientem množství</t>
  </si>
  <si>
    <t>189</t>
  </si>
  <si>
    <t>59660402</t>
  </si>
  <si>
    <t>taška ražená drážková režná velkoformátová (do 12 ks/m2) krajová pravá</t>
  </si>
  <si>
    <t>-740761779</t>
  </si>
  <si>
    <t>190</t>
  </si>
  <si>
    <t>59660401</t>
  </si>
  <si>
    <t>taška ražená drážková režná velkoformátová (do 12 ks/m2) větrací</t>
  </si>
  <si>
    <t>-2119593637</t>
  </si>
  <si>
    <t>191</t>
  </si>
  <si>
    <t>59660408</t>
  </si>
  <si>
    <t>taška ražená drážková režná velkoformátová (do 12 ks/m2) větrací pro připojení hřebene</t>
  </si>
  <si>
    <t>1470722045</t>
  </si>
  <si>
    <t>192</t>
  </si>
  <si>
    <t>59660411</t>
  </si>
  <si>
    <t>taška ražená drážková režná velkoformátová (do 12 ks/m2) prostupová s anténním nástavcem</t>
  </si>
  <si>
    <t>1725659853</t>
  </si>
  <si>
    <t>193</t>
  </si>
  <si>
    <t>765111201</t>
  </si>
  <si>
    <t>Montáž krytiny keramické okapové hrany s okapním větracím pásem</t>
  </si>
  <si>
    <t>1781626262</t>
  </si>
  <si>
    <t>https://podminky.urs.cz/item/CS_URS_2022_02/765111201</t>
  </si>
  <si>
    <t>124,05-2,7-1,7-11 "skladba S1</t>
  </si>
  <si>
    <t>194</t>
  </si>
  <si>
    <t>59660022</t>
  </si>
  <si>
    <t>pás ochranný větrací okapní plastový š 100mm</t>
  </si>
  <si>
    <t>677056929</t>
  </si>
  <si>
    <t>108,65*1,1 'Přepočtené koeficientem množství</t>
  </si>
  <si>
    <t>195</t>
  </si>
  <si>
    <t>765111253</t>
  </si>
  <si>
    <t>Montáž krytiny keramické hřebene větraného na sucho bez pásu (s podhřebenovou větrací taškou)</t>
  </si>
  <si>
    <t>23924081</t>
  </si>
  <si>
    <t>https://podminky.urs.cz/item/CS_URS_2022_02/765111253</t>
  </si>
  <si>
    <t>8+26,8+7,8+5,6</t>
  </si>
  <si>
    <t>196</t>
  </si>
  <si>
    <t>59660030</t>
  </si>
  <si>
    <t>hřebenáč drážkový keramický š 210mm režný</t>
  </si>
  <si>
    <t>1396304455</t>
  </si>
  <si>
    <t>48,2*3,09 'Přepočtené koeficientem množství</t>
  </si>
  <si>
    <t>197</t>
  </si>
  <si>
    <t>765111403</t>
  </si>
  <si>
    <t>Montáž krytiny keramické opracování krytiny v místě prostupu plochy prostupu jednotlivě přes 0,5 do 1 m2</t>
  </si>
  <si>
    <t>1914738388</t>
  </si>
  <si>
    <t>https://podminky.urs.cz/item/CS_URS_2022_02/765111403</t>
  </si>
  <si>
    <t>5 "střešní výlez</t>
  </si>
  <si>
    <t>198</t>
  </si>
  <si>
    <t>765111404</t>
  </si>
  <si>
    <t>Montáž krytiny keramické opracování krytiny v místě prostupu plochy prostupu jednotlivě přes 1 m2</t>
  </si>
  <si>
    <t>-751543714</t>
  </si>
  <si>
    <t>https://podminky.urs.cz/item/CS_URS_2022_02/765111404</t>
  </si>
  <si>
    <t>(0,78*2+1,6*2)*2+(1,14*1,6)*22 "kolem střešních oken</t>
  </si>
  <si>
    <t>199</t>
  </si>
  <si>
    <t>765111503</t>
  </si>
  <si>
    <t>Montáž krytiny keramické Příplatek k cenám včetně připevňovacích prostředků za sklon přes 30 do 40°</t>
  </si>
  <si>
    <t>-973304358</t>
  </si>
  <si>
    <t>https://podminky.urs.cz/item/CS_URS_2022_02/765111503</t>
  </si>
  <si>
    <t>200</t>
  </si>
  <si>
    <t>765115302</t>
  </si>
  <si>
    <t>Montáž střešních doplňků krytiny keramické střešního výlezu plochy jednotlivě přes 0,25 m2</t>
  </si>
  <si>
    <t>1563777316</t>
  </si>
  <si>
    <t>https://podminky.urs.cz/item/CS_URS_2022_02/765115302</t>
  </si>
  <si>
    <t>201</t>
  </si>
  <si>
    <t>61140606</t>
  </si>
  <si>
    <t>výlez střešní pro sklon střechy 20-65° 46x61cm</t>
  </si>
  <si>
    <t>-89156552</t>
  </si>
  <si>
    <t>202</t>
  </si>
  <si>
    <t>765115351</t>
  </si>
  <si>
    <t>Montáž střešních doplňků krytiny keramické stoupací plošiny délky do 400 mm</t>
  </si>
  <si>
    <t>-613730913</t>
  </si>
  <si>
    <t>https://podminky.urs.cz/item/CS_URS_2022_02/765115351</t>
  </si>
  <si>
    <t>1 "K2</t>
  </si>
  <si>
    <t>203</t>
  </si>
  <si>
    <t>59660034</t>
  </si>
  <si>
    <t>stoupací komplet rovný pro keramickou krytinu rošt š 250mm d 400mm</t>
  </si>
  <si>
    <t>sada</t>
  </si>
  <si>
    <t>-59734348</t>
  </si>
  <si>
    <t>204</t>
  </si>
  <si>
    <t>765115352</t>
  </si>
  <si>
    <t>Montáž střešních doplňků krytiny keramické stoupací plošiny délky přes 400 do 800 mm</t>
  </si>
  <si>
    <t>-498279360</t>
  </si>
  <si>
    <t>https://podminky.urs.cz/item/CS_URS_2022_02/765115352</t>
  </si>
  <si>
    <t>4 "K1</t>
  </si>
  <si>
    <t>205</t>
  </si>
  <si>
    <t>59660036</t>
  </si>
  <si>
    <t>stoupací komplet profilovaný pro keramickou krytinu rošt š 250mm d 800mm</t>
  </si>
  <si>
    <t>-2040206913</t>
  </si>
  <si>
    <t>206</t>
  </si>
  <si>
    <t>765115401</t>
  </si>
  <si>
    <t>Montáž střešních doplňků krytiny keramické protisněhové zábrany háku</t>
  </si>
  <si>
    <t>871566051</t>
  </si>
  <si>
    <t>https://podminky.urs.cz/item/CS_URS_2022_02/765115401</t>
  </si>
  <si>
    <t>1100 "K10</t>
  </si>
  <si>
    <t>207</t>
  </si>
  <si>
    <t>59660249</t>
  </si>
  <si>
    <t>hák protisněhový keramické drážkové velkoformátové krytiny</t>
  </si>
  <si>
    <t>1067656031</t>
  </si>
  <si>
    <t>1100*1,01 'Přepočtené koeficientem množství</t>
  </si>
  <si>
    <t>208</t>
  </si>
  <si>
    <t>765115421</t>
  </si>
  <si>
    <t>Montáž střešních doplňků krytiny keramické bezpečnostního háku</t>
  </si>
  <si>
    <t>-1919725210</t>
  </si>
  <si>
    <t>https://podminky.urs.cz/item/CS_URS_2022_02/765115421</t>
  </si>
  <si>
    <t>209</t>
  </si>
  <si>
    <t>59660887</t>
  </si>
  <si>
    <t>hák Pz bezpečnostní střešní d 220mm</t>
  </si>
  <si>
    <t>-1289846741</t>
  </si>
  <si>
    <t>210</t>
  </si>
  <si>
    <t>765191001</t>
  </si>
  <si>
    <t>Montáž pojistné hydroizolační nebo parotěsné fólie kladené ve sklonu do 20° lepením (vodotěsné podstřeší) na bednění nebo tepelnou izolaci</t>
  </si>
  <si>
    <t>45596160</t>
  </si>
  <si>
    <t>https://podminky.urs.cz/item/CS_URS_2022_02/765191001</t>
  </si>
  <si>
    <t>211</t>
  </si>
  <si>
    <t>-1625191222</t>
  </si>
  <si>
    <t>29*1,15 'Přepočtené koeficientem množství</t>
  </si>
  <si>
    <t>212</t>
  </si>
  <si>
    <t>765191021</t>
  </si>
  <si>
    <t>Montáž pojistné hydroizolační nebo parotěsné fólie kladené ve sklonu přes 20° s lepenými přesahy na krokve</t>
  </si>
  <si>
    <t>-1059078700</t>
  </si>
  <si>
    <t>https://podminky.urs.cz/item/CS_URS_2022_02/765191021</t>
  </si>
  <si>
    <t>213</t>
  </si>
  <si>
    <t>63150818</t>
  </si>
  <si>
    <t>fólie kontaktní difuzně propustná pro doplňkovou hydroizolační vrstvu, jednovrstvá mikrovláknitá s reflexní a funkční vrstvou tl 175μm</t>
  </si>
  <si>
    <t>-1487850326</t>
  </si>
  <si>
    <t>866*1,15 'Přepočtené koeficientem množství</t>
  </si>
  <si>
    <t>214</t>
  </si>
  <si>
    <t>765191045</t>
  </si>
  <si>
    <t>Montáž pojistné hydroizolační nebo parotěsné fólie v místech střešních prostupů plochy jednotlivě přes 1 m2</t>
  </si>
  <si>
    <t>1592830331</t>
  </si>
  <si>
    <t>https://podminky.urs.cz/item/CS_URS_2022_02/765191045</t>
  </si>
  <si>
    <t>24 "kolem střešních oken</t>
  </si>
  <si>
    <t>215</t>
  </si>
  <si>
    <t>765191051</t>
  </si>
  <si>
    <t>Montáž pojistné hydroizolační nebo parotěsné fólie hřebene nebo nároží, střechy větrané</t>
  </si>
  <si>
    <t>1312836516</t>
  </si>
  <si>
    <t>https://podminky.urs.cz/item/CS_URS_2022_02/765191051</t>
  </si>
  <si>
    <t>(8+26,8+7,8+5,6)*2</t>
  </si>
  <si>
    <t>216</t>
  </si>
  <si>
    <t>765191071</t>
  </si>
  <si>
    <t>Montáž pojistné hydroizolační nebo parotěsné fólie okapu přesahem na okapnici</t>
  </si>
  <si>
    <t>1017670370</t>
  </si>
  <si>
    <t>https://podminky.urs.cz/item/CS_URS_2022_02/765191071</t>
  </si>
  <si>
    <t>217</t>
  </si>
  <si>
    <t>765191091</t>
  </si>
  <si>
    <t>Montáž pojistné hydroizolační nebo parotěsné fólie Příplatek k cenám montáže na bednění nebo tepelnou izolaci za sklon přes 30°</t>
  </si>
  <si>
    <t>1305039551</t>
  </si>
  <si>
    <t>https://podminky.urs.cz/item/CS_URS_2022_02/765191091</t>
  </si>
  <si>
    <t>218</t>
  </si>
  <si>
    <t>998765203</t>
  </si>
  <si>
    <t>Přesun hmot pro krytiny skládané stanovený procentní sazbou (%) z ceny vodorovná dopravní vzdálenost do 50 m v objektech výšky přes 12 do 24 m</t>
  </si>
  <si>
    <t>1313889628</t>
  </si>
  <si>
    <t>https://podminky.urs.cz/item/CS_URS_2022_02/998765203</t>
  </si>
  <si>
    <t>219</t>
  </si>
  <si>
    <t>766231113</t>
  </si>
  <si>
    <t>Montáž sklápěcích schodů na půdu s vyřezáním otvoru a kompletizací</t>
  </si>
  <si>
    <t>-2023636502</t>
  </si>
  <si>
    <t>https://podminky.urs.cz/item/CS_URS_2022_02/766231113</t>
  </si>
  <si>
    <t>2 "výlez na půdu</t>
  </si>
  <si>
    <t>220</t>
  </si>
  <si>
    <t>5534758x</t>
  </si>
  <si>
    <t>schody skládací protipožární, El 30 130x70cm</t>
  </si>
  <si>
    <t>2004365029</t>
  </si>
  <si>
    <t>234</t>
  </si>
  <si>
    <t>766671023</t>
  </si>
  <si>
    <t>Montáž střešních oken dřevěných nebo plastových kyvných, výklopných/kyvných s okenním rámem a lemováním, s plisovaným límcem, s napojením na krytinu do krytiny tvarované, rozměru 78 x 98 cm</t>
  </si>
  <si>
    <t>-561571888</t>
  </si>
  <si>
    <t>https://podminky.urs.cz/item/CS_URS_2022_02/766671023</t>
  </si>
  <si>
    <t>2 "okno O6</t>
  </si>
  <si>
    <t>235</t>
  </si>
  <si>
    <t>61124828</t>
  </si>
  <si>
    <t>okno střešní dřevěné bílé PU povrch výklopně-kyvné, izolační trojsklo 78x98cm, Uw=1,1W/m2K Al oplechování</t>
  </si>
  <si>
    <t>63619479</t>
  </si>
  <si>
    <t>236</t>
  </si>
  <si>
    <t>61124152</t>
  </si>
  <si>
    <t>lemování střešních oken na profilované krytiny 78x98cm</t>
  </si>
  <si>
    <t>-442517571</t>
  </si>
  <si>
    <t>237</t>
  </si>
  <si>
    <t>61124232</t>
  </si>
  <si>
    <t>manžeta z parotěsné fólie pro střešní okno 78x98cm</t>
  </si>
  <si>
    <t>1886928806</t>
  </si>
  <si>
    <t>238</t>
  </si>
  <si>
    <t>61124049</t>
  </si>
  <si>
    <t>zateplovací sada střešních oken rám 78x98cm</t>
  </si>
  <si>
    <t>-1478411592</t>
  </si>
  <si>
    <t>239</t>
  </si>
  <si>
    <t>766671026</t>
  </si>
  <si>
    <t>Montáž střešních oken dřevěných nebo plastových kyvných, výklopných/kyvných s okenním rámem a lemováním, s plisovaným límcem, s napojením na krytinu do krytiny tvarované, rozměru 78 x 160 cm</t>
  </si>
  <si>
    <t>398089789</t>
  </si>
  <si>
    <t>https://podminky.urs.cz/item/CS_URS_2022_02/766671026</t>
  </si>
  <si>
    <t>2 "pozice O5</t>
  </si>
  <si>
    <t>240</t>
  </si>
  <si>
    <t>61124829</t>
  </si>
  <si>
    <t>okno střešní dřevěné bílé PU povrch výklopně-kyvné, izolační trojsklo 78x160cm, Uw=1,1W/m2K Al oplechování</t>
  </si>
  <si>
    <t>-1034359624</t>
  </si>
  <si>
    <t>241</t>
  </si>
  <si>
    <t>61124155</t>
  </si>
  <si>
    <t>lemování střešních oken na profilované krytiny 78x160cm</t>
  </si>
  <si>
    <t>257493337</t>
  </si>
  <si>
    <t>242</t>
  </si>
  <si>
    <t>61124235</t>
  </si>
  <si>
    <t>manžeta z parotěsné fólie pro střešní okno 78x160cm</t>
  </si>
  <si>
    <t>1530033757</t>
  </si>
  <si>
    <t>243</t>
  </si>
  <si>
    <t>61124062</t>
  </si>
  <si>
    <t>zateplovací sada střešních oken rám 78x160cm</t>
  </si>
  <si>
    <t>-1164330565</t>
  </si>
  <si>
    <t>244</t>
  </si>
  <si>
    <t>76667103x</t>
  </si>
  <si>
    <t>Montáž střešních oken dřevěných nebo plastových kyvných, výklopných/kyvných s okenním rámem a lemováním, s plisovaným límcem, s napojením na krytinu do krytiny tvarované, rozměru 114 x 160 cm</t>
  </si>
  <si>
    <t>1353927984</t>
  </si>
  <si>
    <t>22 "pozice O1</t>
  </si>
  <si>
    <t>245</t>
  </si>
  <si>
    <t>61124835</t>
  </si>
  <si>
    <t>okno střešní dřevěné bílé PU povrch výklopně-kyvné, izolační trojsklo 114x160cm, Uw=1,1W/m2K Al oplechování</t>
  </si>
  <si>
    <t>686051278</t>
  </si>
  <si>
    <t>246</t>
  </si>
  <si>
    <t>6112415x</t>
  </si>
  <si>
    <t>lemování střešních oken na profilované krytiny 114x160cm</t>
  </si>
  <si>
    <t>-119302721</t>
  </si>
  <si>
    <t>247</t>
  </si>
  <si>
    <t>6112423x</t>
  </si>
  <si>
    <t>manžeta z parotěsné fólie pro střešní okno 114x160cm</t>
  </si>
  <si>
    <t>-1237366930</t>
  </si>
  <si>
    <t>248</t>
  </si>
  <si>
    <t>6112406x</t>
  </si>
  <si>
    <t>zateplovací sada střešních oken rám 114x160cm</t>
  </si>
  <si>
    <t>824213445</t>
  </si>
  <si>
    <t>249</t>
  </si>
  <si>
    <t>766694112</t>
  </si>
  <si>
    <t>Montáž ostatních truhlářských konstrukcí parapetních desek dřevěných nebo plastových šířky do 300 mm, délky přes 1000 do 1600 mm</t>
  </si>
  <si>
    <t>1131802924</t>
  </si>
  <si>
    <t>https://podminky.urs.cz/item/CS_URS_2022_02/766694112</t>
  </si>
  <si>
    <t>3 "okno na schodišti</t>
  </si>
  <si>
    <t>250</t>
  </si>
  <si>
    <t>60794102</t>
  </si>
  <si>
    <t>parapet dřevotřískový vnitřní povrch laminátový š 260mm</t>
  </si>
  <si>
    <t>-524044125</t>
  </si>
  <si>
    <t>3*1,2 "okno na schodišti</t>
  </si>
  <si>
    <t>251</t>
  </si>
  <si>
    <t>60794003</t>
  </si>
  <si>
    <t>parapet dřevotřískový vnitřní povrch laminátový zažehlené hrany</t>
  </si>
  <si>
    <t>444093473</t>
  </si>
  <si>
    <t>252</t>
  </si>
  <si>
    <t>766694113</t>
  </si>
  <si>
    <t>Montáž ostatních truhlářských konstrukcí parapetních desek dřevěných nebo plastových šířky do 300 mm, délky přes 1600 do 2600 mm</t>
  </si>
  <si>
    <t>-1482105163</t>
  </si>
  <si>
    <t>https://podminky.urs.cz/item/CS_URS_2022_02/766694113</t>
  </si>
  <si>
    <t>1 "okno v 4.NP štítová stěna</t>
  </si>
  <si>
    <t>253</t>
  </si>
  <si>
    <t>-1549387864</t>
  </si>
  <si>
    <t>254</t>
  </si>
  <si>
    <t>71164051</t>
  </si>
  <si>
    <t>255</t>
  </si>
  <si>
    <t>766-spec.01</t>
  </si>
  <si>
    <t>Příplatek ovládání okna elektronicky</t>
  </si>
  <si>
    <t>749237417</t>
  </si>
  <si>
    <t>2 "§2 dle výkresu 4.NP nový stav</t>
  </si>
  <si>
    <t>256</t>
  </si>
  <si>
    <t>766-spec.02</t>
  </si>
  <si>
    <t>Z/01 Dřevěné madlo na ocelové konstrukci dl. 3380 mm</t>
  </si>
  <si>
    <t>-1891514163</t>
  </si>
  <si>
    <t>5 "Z/01</t>
  </si>
  <si>
    <t>257</t>
  </si>
  <si>
    <t>766-spec.03</t>
  </si>
  <si>
    <t>Z/05 Dřevěné madlo na ocelové konstrukci dl. 3690 mm</t>
  </si>
  <si>
    <t>-1315788940</t>
  </si>
  <si>
    <t>1 "Z/05</t>
  </si>
  <si>
    <t>258</t>
  </si>
  <si>
    <t>766-spec.04</t>
  </si>
  <si>
    <t>Repase stávajících madel na hl.schodišti v horní části 4.NP</t>
  </si>
  <si>
    <t>-663415849</t>
  </si>
  <si>
    <t>364</t>
  </si>
  <si>
    <t>766-spec.05</t>
  </si>
  <si>
    <t>Mobiliář - laboratorní vybavení učebny (viz.samostatný rozpočet)</t>
  </si>
  <si>
    <t>68490620</t>
  </si>
  <si>
    <t>366</t>
  </si>
  <si>
    <t>766-spec.06</t>
  </si>
  <si>
    <t>D1 dodávka a montáž dveří 900/1970 mm vč. zárubně a kování (přesný popis viz.tabulka prvků)</t>
  </si>
  <si>
    <t>-1481058668</t>
  </si>
  <si>
    <t>367</t>
  </si>
  <si>
    <t>766-spec.07</t>
  </si>
  <si>
    <t>D2 dodávka a montáž dveří 900/1970 mm vč. zárubně a kování (přesný popis viz.tabulka prvků)</t>
  </si>
  <si>
    <t>-1015938311</t>
  </si>
  <si>
    <t>1 "levé</t>
  </si>
  <si>
    <t>4 "pravé</t>
  </si>
  <si>
    <t>368</t>
  </si>
  <si>
    <t>766-spec.08</t>
  </si>
  <si>
    <t>D3 dodávka a montáž dveří 700/1970 mm vč. zárubně a kování (přesný popis viz.tabulka prvků)</t>
  </si>
  <si>
    <t>1638502439</t>
  </si>
  <si>
    <t>1 "pravé</t>
  </si>
  <si>
    <t>2 "levé</t>
  </si>
  <si>
    <t>369</t>
  </si>
  <si>
    <t>766-spec.09</t>
  </si>
  <si>
    <t>D4 dodávka a montáž dveří 700/1970 mm vč. zárubně a kování (přesný popis viz.tabulka prvků)</t>
  </si>
  <si>
    <t>1704347365</t>
  </si>
  <si>
    <t>371</t>
  </si>
  <si>
    <t>766-spec.11</t>
  </si>
  <si>
    <t>D6 dodávka a montáž dveří 900/1970 mm vč. zárubně a kování (přesný popis viz.tabulka prvků)</t>
  </si>
  <si>
    <t>1888947855</t>
  </si>
  <si>
    <t>372</t>
  </si>
  <si>
    <t>766-spec.12</t>
  </si>
  <si>
    <t>D7 dodávka a montáž dveří 900/1970 mm vč. zárubně a kování (přesný popis viz.tabulka prvků)</t>
  </si>
  <si>
    <t>845431636</t>
  </si>
  <si>
    <t>374</t>
  </si>
  <si>
    <t>766-spec.14</t>
  </si>
  <si>
    <t>D9 dodávka a montáž dveří 1000/1970 mm vč. zárubně a kování (přesný popis viz.tabulka prvků)</t>
  </si>
  <si>
    <t>1503779141</t>
  </si>
  <si>
    <t>375</t>
  </si>
  <si>
    <t>766-spec.15</t>
  </si>
  <si>
    <t>D16 dodávka a montáž dveří 1000/1970 mm vč. zárubně a kování (přesný popis viz.tabulka prvků)</t>
  </si>
  <si>
    <t>1636096815</t>
  </si>
  <si>
    <t>382</t>
  </si>
  <si>
    <t>766-spec.16</t>
  </si>
  <si>
    <t>Z/07 Dřevěné madlo na ocelové konstrukci dl. 3050 mm</t>
  </si>
  <si>
    <t>569690285</t>
  </si>
  <si>
    <t>1 "Z/07</t>
  </si>
  <si>
    <t>259</t>
  </si>
  <si>
    <t>998766203</t>
  </si>
  <si>
    <t>Přesun hmot pro konstrukce truhlářské stanovený procentní sazbou (%) z ceny vodorovná dopravní vzdálenost do 50 m v objektech výšky přes 12 do 24 m</t>
  </si>
  <si>
    <t>2140423945</t>
  </si>
  <si>
    <t>https://podminky.urs.cz/item/CS_URS_2022_02/998766203</t>
  </si>
  <si>
    <t>767</t>
  </si>
  <si>
    <t>Konstrukce zámečnické</t>
  </si>
  <si>
    <t>260</t>
  </si>
  <si>
    <t>767610127</t>
  </si>
  <si>
    <t>Montáž oken jednoduchých z hliníkových nebo ocelových profilů na polyuretanovou pěnu otevíravých do zdiva, plochy přes 1,5 do 2,5 m2</t>
  </si>
  <si>
    <t>1543897962</t>
  </si>
  <si>
    <t>https://podminky.urs.cz/item/CS_URS_2022_02/767610127</t>
  </si>
  <si>
    <t>1,85*1,65 "okno v 4.NP štítová stěna</t>
  </si>
  <si>
    <t>261</t>
  </si>
  <si>
    <t>55341013</t>
  </si>
  <si>
    <t>okno Al otevíravé/sklopné trojsklo přes plochu 1m2 v 1,5-2,5m</t>
  </si>
  <si>
    <t>-998995063</t>
  </si>
  <si>
    <t>262</t>
  </si>
  <si>
    <t>767610128</t>
  </si>
  <si>
    <t>Montáž oken jednoduchých z hliníkových nebo ocelových profilů na polyuretanovou pěnu otevíravých do zdiva, plochy přes 2,5 m2</t>
  </si>
  <si>
    <t>-1306492447</t>
  </si>
  <si>
    <t>https://podminky.urs.cz/item/CS_URS_2022_02/767610128</t>
  </si>
  <si>
    <t>1,2*2,4*3 "okno na schodišti</t>
  </si>
  <si>
    <t>263</t>
  </si>
  <si>
    <t>1813209835</t>
  </si>
  <si>
    <t>264</t>
  </si>
  <si>
    <t>767627306</t>
  </si>
  <si>
    <t>Montáž oken zdvojených Příplatek k cenám za připojovací spáru mezi ostěním a rámem vnitřní parotěsnou páskou</t>
  </si>
  <si>
    <t>-1171600024</t>
  </si>
  <si>
    <t>https://podminky.urs.cz/item/CS_URS_2022_02/767627306</t>
  </si>
  <si>
    <t>(1,85*2+1,65*2) "okno v 4.NP štítová stěna</t>
  </si>
  <si>
    <t>(1,2*2+2,4*2)*3 "okno na schodišti</t>
  </si>
  <si>
    <t>(1,2*2+2,1*2) "vstupní dveře na schodiště</t>
  </si>
  <si>
    <t>265</t>
  </si>
  <si>
    <t>767627307</t>
  </si>
  <si>
    <t>Montáž oken zdvojených Příplatek k cenám za připojovací spáru mezi ostěním a rámem venkovní paropropustnou páskou</t>
  </si>
  <si>
    <t>-1942884006</t>
  </si>
  <si>
    <t>https://podminky.urs.cz/item/CS_URS_2022_02/767627307</t>
  </si>
  <si>
    <t>271</t>
  </si>
  <si>
    <t>767995113</t>
  </si>
  <si>
    <t>Montáž ostatních atypických zámečnických konstrukcí hmotnosti přes 10 do 20 kg</t>
  </si>
  <si>
    <t>kg</t>
  </si>
  <si>
    <t>-168629871</t>
  </si>
  <si>
    <t>https://podminky.urs.cz/item/CS_URS_2022_02/767995113</t>
  </si>
  <si>
    <t>14*3*21,9 "nosník vnitřního schodiště I180</t>
  </si>
  <si>
    <t>(10*3,5+2*3+2*3,65)*18,8 "nosník vnitřního schodiště U160</t>
  </si>
  <si>
    <t>272</t>
  </si>
  <si>
    <t>13010720</t>
  </si>
  <si>
    <t>ocel profilová jakost S235JR (11 375) průřez I (IPN) 180</t>
  </si>
  <si>
    <t>-486048789</t>
  </si>
  <si>
    <t>14*3*21,9/1000 "nosník vnitřního schodiště I180</t>
  </si>
  <si>
    <t>0,92*1,1 'Přepočtené koeficientem množství</t>
  </si>
  <si>
    <t>273</t>
  </si>
  <si>
    <t>13010822</t>
  </si>
  <si>
    <t>ocel profilová jakost S235JR (11 375) průřez U (UPN) 160</t>
  </si>
  <si>
    <t>-1778230284</t>
  </si>
  <si>
    <t>(10*3,5+2*3+2*3,65)*18,8/1000 "nosník vnitřního schodiště U160</t>
  </si>
  <si>
    <t>0,908*1,1 'Přepočtené koeficientem množství</t>
  </si>
  <si>
    <t>274</t>
  </si>
  <si>
    <t>767995114</t>
  </si>
  <si>
    <t>Montáž ostatních atypických zámečnických konstrukcí hmotnosti přes 20 do 50 kg</t>
  </si>
  <si>
    <t>265911988</t>
  </si>
  <si>
    <t>https://podminky.urs.cz/item/CS_URS_2022_02/767995114</t>
  </si>
  <si>
    <t>31465 "ocelová konstrukce krovu</t>
  </si>
  <si>
    <t>275</t>
  </si>
  <si>
    <t>-957232254</t>
  </si>
  <si>
    <t>1316/1000 "pozice 1</t>
  </si>
  <si>
    <t>676,8/1000 "pozice 12</t>
  </si>
  <si>
    <t>676,8/1000 "pozice 21</t>
  </si>
  <si>
    <t>372,24/1000 "pozice 22</t>
  </si>
  <si>
    <t>251,92 /1000 "pozice 23</t>
  </si>
  <si>
    <t>432,4/1000 "pozice 24</t>
  </si>
  <si>
    <t>3,726*1,1 'Přepočtené koeficientem množství</t>
  </si>
  <si>
    <t>276</t>
  </si>
  <si>
    <t>13010826</t>
  </si>
  <si>
    <t>ocel profilová jakost S235JR (11 375) průřez U (UPN) 200</t>
  </si>
  <si>
    <t>-1668061879</t>
  </si>
  <si>
    <t>2605,9/1000 "pozice 27</t>
  </si>
  <si>
    <t>2,606*1,1 'Přepočtené koeficientem množství</t>
  </si>
  <si>
    <t>277</t>
  </si>
  <si>
    <t>13010830</t>
  </si>
  <si>
    <t>ocel profilová jakost S235JR (11 375) průřez U (UPN) 240</t>
  </si>
  <si>
    <t>-1005543798</t>
  </si>
  <si>
    <t>166/1000 "pozice 2</t>
  </si>
  <si>
    <t>2704 /1000 "pozice 3</t>
  </si>
  <si>
    <t>2704/1000 "pozice 4</t>
  </si>
  <si>
    <t>916/1000 "pozice 5</t>
  </si>
  <si>
    <t>916/1000 "pozice 6</t>
  </si>
  <si>
    <t>916/1000 "pozice 7</t>
  </si>
  <si>
    <t>1003/1000 "pozice 8</t>
  </si>
  <si>
    <t>1096/1000 "pozice 10</t>
  </si>
  <si>
    <t>1096/1000 "pozice 11</t>
  </si>
  <si>
    <t>863/1000 "pozice 13</t>
  </si>
  <si>
    <t>863/1000 "pozice 14</t>
  </si>
  <si>
    <t>1135/1000 "pozice 15</t>
  </si>
  <si>
    <t>1135/1000 "pozice 16</t>
  </si>
  <si>
    <t>863/1000 "pozice 17</t>
  </si>
  <si>
    <t>863/1000 "pozice 18</t>
  </si>
  <si>
    <t>903/1000 "pozice 19</t>
  </si>
  <si>
    <t>903/1000 "pozice 20</t>
  </si>
  <si>
    <t>19,045*1,1 'Přepočtené koeficientem množství</t>
  </si>
  <si>
    <t>278</t>
  </si>
  <si>
    <t>14550301</t>
  </si>
  <si>
    <t>profil ocelový svařovaný jakost S235 průřez čtvercový 100x100x5mm</t>
  </si>
  <si>
    <t>-1522801746</t>
  </si>
  <si>
    <t>117,6/1000 "pozice 9</t>
  </si>
  <si>
    <t>0,118*1,1 'Přepočtené koeficientem množství</t>
  </si>
  <si>
    <t>279</t>
  </si>
  <si>
    <t>13611228</t>
  </si>
  <si>
    <t>plech ocelový hladký jakost S235JR tl 10mm tabule</t>
  </si>
  <si>
    <t>1791899404</t>
  </si>
  <si>
    <t>128,79/1000 "pozice 25</t>
  </si>
  <si>
    <t>572,4/1000 "pozice 30</t>
  </si>
  <si>
    <t>0,701*1,1 'Přepočtené koeficientem množství</t>
  </si>
  <si>
    <t>280</t>
  </si>
  <si>
    <t>13611248</t>
  </si>
  <si>
    <t>plech ocelový hladký jakost S235JR tl 20mm tabule</t>
  </si>
  <si>
    <t>-1806756717</t>
  </si>
  <si>
    <t>1188/1000 "pozice 26</t>
  </si>
  <si>
    <t>1,188*1,1 'Přepočtené koeficientem množství</t>
  </si>
  <si>
    <t>281</t>
  </si>
  <si>
    <t>13011059</t>
  </si>
  <si>
    <t>úhelník ocelový nerovnostranný jakost S235JR (11 375) 150x100x12mm</t>
  </si>
  <si>
    <t>302378374</t>
  </si>
  <si>
    <t>115/1000 "pozice 28</t>
  </si>
  <si>
    <t>2668/1000 "pozice 31</t>
  </si>
  <si>
    <t>2,783*1,1 'Přepočtené koeficientem množství</t>
  </si>
  <si>
    <t>282</t>
  </si>
  <si>
    <t>13010017</t>
  </si>
  <si>
    <t>tyč ocelová kruhová jakost S235JR (11 375) D 24mm</t>
  </si>
  <si>
    <t>-1542034806</t>
  </si>
  <si>
    <t>1296/1000 "pozice 29</t>
  </si>
  <si>
    <t>1,296*1,1 'Přepočtené koeficientem množství</t>
  </si>
  <si>
    <t>283</t>
  </si>
  <si>
    <t>767-spec.02</t>
  </si>
  <si>
    <t>Z/02 Ocelové zábradlí s dřevěným madlem dl. 200 mm</t>
  </si>
  <si>
    <t>-2077645333</t>
  </si>
  <si>
    <t>6 "Z/02</t>
  </si>
  <si>
    <t>284</t>
  </si>
  <si>
    <t>767-spec.03</t>
  </si>
  <si>
    <t>Z/03 Ocelové zábradlí s dřevěným madlem dl. 1350 mm</t>
  </si>
  <si>
    <t>602813772</t>
  </si>
  <si>
    <t>1 "Z/03</t>
  </si>
  <si>
    <t>285</t>
  </si>
  <si>
    <t>767-spec.04</t>
  </si>
  <si>
    <t>Z/04 Ocelové zábradlí s dřevěným madlem dl. 3380 mm</t>
  </si>
  <si>
    <t>-1928740860</t>
  </si>
  <si>
    <t>5 "Z/04</t>
  </si>
  <si>
    <t>286</t>
  </si>
  <si>
    <t>767-spec.05</t>
  </si>
  <si>
    <t>Z/08 Zábradlí na šikmé části prvního nástupního ramene dl. 3050 mm</t>
  </si>
  <si>
    <t>1066659216</t>
  </si>
  <si>
    <t>1 "Z/08</t>
  </si>
  <si>
    <t>287</t>
  </si>
  <si>
    <t>767-spec.06</t>
  </si>
  <si>
    <t>Ocelová konstrukce na střeše pro VZT</t>
  </si>
  <si>
    <t>1954117140</t>
  </si>
  <si>
    <t>1 "Z/09</t>
  </si>
  <si>
    <t>381</t>
  </si>
  <si>
    <t>767-spec.07</t>
  </si>
  <si>
    <t>Z/06 Zábradlí na šikmé části posledního ramene dl. 3690 mm</t>
  </si>
  <si>
    <t>962132539</t>
  </si>
  <si>
    <t>1 "Z/06</t>
  </si>
  <si>
    <t>383</t>
  </si>
  <si>
    <t>767-spec.08</t>
  </si>
  <si>
    <t>Částečná demontáž výtahu a zpětná instalace</t>
  </si>
  <si>
    <t>-72755743</t>
  </si>
  <si>
    <t>384</t>
  </si>
  <si>
    <t>31452106</t>
  </si>
  <si>
    <t>lano ocelové šestipramenné Pz 6x19 drátů D 8,0mm</t>
  </si>
  <si>
    <t>-365261205</t>
  </si>
  <si>
    <t>385</t>
  </si>
  <si>
    <t>31452105</t>
  </si>
  <si>
    <t>lano ocelové šestipramenné Pz 6x19 drátů D 6,3mm</t>
  </si>
  <si>
    <t>-1592772815</t>
  </si>
  <si>
    <t>386</t>
  </si>
  <si>
    <t>767-spec.09</t>
  </si>
  <si>
    <t>vodící profil T82</t>
  </si>
  <si>
    <t>-629320561</t>
  </si>
  <si>
    <t>387</t>
  </si>
  <si>
    <t>767-spec.10</t>
  </si>
  <si>
    <t>vodiící profil HT60</t>
  </si>
  <si>
    <t>-22991706</t>
  </si>
  <si>
    <t>388</t>
  </si>
  <si>
    <t>767-spec.11</t>
  </si>
  <si>
    <t>kotvicí a spojovací materiál</t>
  </si>
  <si>
    <t>-229799075</t>
  </si>
  <si>
    <t>389</t>
  </si>
  <si>
    <t>767-spec.12</t>
  </si>
  <si>
    <t>elektroinstalační materiál</t>
  </si>
  <si>
    <t>-13679175</t>
  </si>
  <si>
    <t>390</t>
  </si>
  <si>
    <t>767-spec.13</t>
  </si>
  <si>
    <t>Zanesení změn v dokumentaci výtahu vč. provedení revizních zkoušek dle norem</t>
  </si>
  <si>
    <t>1860723918</t>
  </si>
  <si>
    <t>288</t>
  </si>
  <si>
    <t>998767203</t>
  </si>
  <si>
    <t>Přesun hmot pro zámečnické konstrukce stanovený procentní sazbou (%) z ceny vodorovná dopravní vzdálenost do 50 m v objektech výšky přes 12 do 24 m</t>
  </si>
  <si>
    <t>1979085392</t>
  </si>
  <si>
    <t>https://podminky.urs.cz/item/CS_URS_2022_02/998767203</t>
  </si>
  <si>
    <t>289</t>
  </si>
  <si>
    <t>771111011</t>
  </si>
  <si>
    <t>Příprava podkladu před provedením dlažby vysátí podlah</t>
  </si>
  <si>
    <t>235167633</t>
  </si>
  <si>
    <t>https://podminky.urs.cz/item/CS_URS_2022_02/771111011</t>
  </si>
  <si>
    <t>2,6*1,3*3+2,6*1,5*3 "skladba P2a</t>
  </si>
  <si>
    <t>8,98+9,14+4,14 "skladba P1b</t>
  </si>
  <si>
    <t>290</t>
  </si>
  <si>
    <t>771111012</t>
  </si>
  <si>
    <t>Příprava podkladu před provedením dlažby vysátí schodišť</t>
  </si>
  <si>
    <t>-994961697</t>
  </si>
  <si>
    <t>https://podminky.urs.cz/item/CS_URS_2022_02/771111012</t>
  </si>
  <si>
    <t>1,3*10+1,3*11*5+1,3*12 "vnitřní schodiště</t>
  </si>
  <si>
    <t>291</t>
  </si>
  <si>
    <t>771121011</t>
  </si>
  <si>
    <t>Příprava podkladu před provedením dlažby nátěr penetrační na podlahu</t>
  </si>
  <si>
    <t>1244956568</t>
  </si>
  <si>
    <t>https://podminky.urs.cz/item/CS_URS_2022_02/771121011</t>
  </si>
  <si>
    <t>0,275*1,3*10+0,275*1,3*11*5+0,275*1,3*12 "vnitřní schodiště</t>
  </si>
  <si>
    <t>292</t>
  </si>
  <si>
    <t>771151012</t>
  </si>
  <si>
    <t>Příprava podkladu před provedením dlažby samonivelační stěrka min.pevnosti 20 MPa, tloušťky přes 3 do 5 mm</t>
  </si>
  <si>
    <t>-1174288066</t>
  </si>
  <si>
    <t>https://podminky.urs.cz/item/CS_URS_2022_02/771151012</t>
  </si>
  <si>
    <t>293</t>
  </si>
  <si>
    <t>771161022</t>
  </si>
  <si>
    <t>Příprava podkladu před provedením dlažby montáž profilu ukončujícího profilu pro schodové hrany a ukončení dlažby</t>
  </si>
  <si>
    <t>-353303166</t>
  </si>
  <si>
    <t>https://podminky.urs.cz/item/CS_URS_2022_02/771161022</t>
  </si>
  <si>
    <t>294</t>
  </si>
  <si>
    <t>59054143</t>
  </si>
  <si>
    <t>profil schodový protiskluzový ušlechtilá ocel V2A R10 V6 8x1000mm</t>
  </si>
  <si>
    <t>1399823418</t>
  </si>
  <si>
    <t>100,1*1,1 'Přepočtené koeficientem množství</t>
  </si>
  <si>
    <t>295</t>
  </si>
  <si>
    <t>771274123</t>
  </si>
  <si>
    <t>Montáž obkladů schodišť z dlaždic keramických lepených flexibilním lepidlem stupnic protiskluzných nebo reliéfních, šířky přes 250 do 300 mm</t>
  </si>
  <si>
    <t>997277458</t>
  </si>
  <si>
    <t>https://podminky.urs.cz/item/CS_URS_2022_02/771274123</t>
  </si>
  <si>
    <t>296</t>
  </si>
  <si>
    <t>59761409</t>
  </si>
  <si>
    <t>dlažba keramická slinutá protiskluzná do interiéru i exteriéru pro vysoké mechanické namáhání přes 9 do 12ks/m2</t>
  </si>
  <si>
    <t>-2139772679</t>
  </si>
  <si>
    <t>27,528*1,2 'Přepočtené koeficientem množství</t>
  </si>
  <si>
    <t>297</t>
  </si>
  <si>
    <t>771274232</t>
  </si>
  <si>
    <t>Montáž obkladů schodišť z dlaždic keramických lepených flexibilním lepidlem podstupnic hladkých, výšky přes 150 do 200 mm</t>
  </si>
  <si>
    <t>-2104652742</t>
  </si>
  <si>
    <t>https://podminky.urs.cz/item/CS_URS_2022_02/771274232</t>
  </si>
  <si>
    <t>298</t>
  </si>
  <si>
    <t>1620867285</t>
  </si>
  <si>
    <t>18,619*1,1 'Přepočtené koeficientem množství</t>
  </si>
  <si>
    <t>299</t>
  </si>
  <si>
    <t>771474113</t>
  </si>
  <si>
    <t>Montáž soklů z dlaždic keramických lepených flexibilním lepidlem rovných, výšky přes 90 do 120 mm</t>
  </si>
  <si>
    <t>-434374279</t>
  </si>
  <si>
    <t>https://podminky.urs.cz/item/CS_URS_2022_02/771474113</t>
  </si>
  <si>
    <t>300</t>
  </si>
  <si>
    <t>-925286196</t>
  </si>
  <si>
    <t>49,616*0,144 'Přepočtené koeficientem množství</t>
  </si>
  <si>
    <t>301</t>
  </si>
  <si>
    <t>771474133</t>
  </si>
  <si>
    <t>Montáž soklů z dlaždic keramických lepených flexibilním lepidlem schodišťových stupňovitých, výšky přes 90 do 120 mm</t>
  </si>
  <si>
    <t>801971419</t>
  </si>
  <si>
    <t>https://podminky.urs.cz/item/CS_URS_2022_02/771474133</t>
  </si>
  <si>
    <t>(0,275+0,186+0,12)*10+(0,275+0,186+0,12)*11*5+(0,275+0,186+0,12)*12 "vnitřní schodiště</t>
  </si>
  <si>
    <t>302</t>
  </si>
  <si>
    <t>-1609338621</t>
  </si>
  <si>
    <t>44,737*0,144 'Přepočtené koeficientem množství</t>
  </si>
  <si>
    <t>303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</si>
  <si>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</si>
  <si>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</si>
  <si>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-1031528773</t>
  </si>
  <si>
    <t>https://podminky.urs.cz/item/CS_URS_2022_02/771574263</t>
  </si>
  <si>
    <t>304</t>
  </si>
  <si>
    <t>224212721</t>
  </si>
  <si>
    <t>59,748*1,1 'Přepočtené koeficientem množství</t>
  </si>
  <si>
    <t>305</t>
  </si>
  <si>
    <t>771591112</t>
  </si>
  <si>
    <t>Izolace podlahy pod dlažbu nátěrem nebo stěrkou ve dvou vrstvách</t>
  </si>
  <si>
    <t>1301023037</t>
  </si>
  <si>
    <t>https://podminky.urs.cz/item/CS_URS_2022_02/771591112</t>
  </si>
  <si>
    <t>(18,4-1+0,3+0,3+24,52-1+0,3+0,3)*0,12 "skladba P1b vytaženi na stěnu 12 cm</t>
  </si>
  <si>
    <t>306</t>
  </si>
  <si>
    <t>771591115</t>
  </si>
  <si>
    <t>Podlahy - dokončovací práce spárování silikonem</t>
  </si>
  <si>
    <t>1962312347</t>
  </si>
  <si>
    <t>https://podminky.urs.cz/item/CS_URS_2022_02/771591115</t>
  </si>
  <si>
    <t>6*2+2,608*2 "skladba P2b styk dlažba sokl</t>
  </si>
  <si>
    <t>1,3*10+1,3*11*5+1,3*12 "vnitřní schodiště styk stupen podstupen</t>
  </si>
  <si>
    <t>(0,275+0,186+0,12)*10+(0,275+0,186+0,12)*11*5+(0,275+0,186+0,12)*12 "vnitřní schodiště styk podlaha stěna</t>
  </si>
  <si>
    <t>(2,6+1,3*2)*3+(2,6+1,5*2)*3 "skladba P2a styk dlažba sokl</t>
  </si>
  <si>
    <t>18,4-1+0,3+0,3+24,52-1+0,3+0,3 "skladba P1b styk dlažba obklad</t>
  </si>
  <si>
    <t>307</t>
  </si>
  <si>
    <t>771591117</t>
  </si>
  <si>
    <t>Podlahy - dokončovací práce spárování akrylem</t>
  </si>
  <si>
    <t>751041024</t>
  </si>
  <si>
    <t>https://podminky.urs.cz/item/CS_URS_2022_02/771591117</t>
  </si>
  <si>
    <t>6*2+2,608*2 "skladba P2b horní hrana soklu</t>
  </si>
  <si>
    <t>(0,275+0,186+0,12)*10+(0,275+0,186+0,12)*11*5+(0,275+0,186+0,12)*12 "vnitřní schodiště horni hrana sokklu</t>
  </si>
  <si>
    <t>(2,6+1,3*2)*3+(2,6+1,5*2)*3 "skladba P2a horní hrana soklu</t>
  </si>
  <si>
    <t>308</t>
  </si>
  <si>
    <t>771591241</t>
  </si>
  <si>
    <t>Izolace podlahy pod dlažbu těsnícími izolačními pásy vnitřní kout</t>
  </si>
  <si>
    <t>66278890</t>
  </si>
  <si>
    <t>https://podminky.urs.cz/item/CS_URS_2022_02/771591241</t>
  </si>
  <si>
    <t>13+17 "skladba P1b</t>
  </si>
  <si>
    <t>309</t>
  </si>
  <si>
    <t>771591242</t>
  </si>
  <si>
    <t>Izolace podlahy pod dlažbu těsnícími izolačními pásy vnější roh</t>
  </si>
  <si>
    <t>-1086841967</t>
  </si>
  <si>
    <t>https://podminky.urs.cz/item/CS_URS_2022_02/771591242</t>
  </si>
  <si>
    <t>2 "skladba P1b</t>
  </si>
  <si>
    <t>310</t>
  </si>
  <si>
    <t>771591264</t>
  </si>
  <si>
    <t>Izolace podlahy pod dlažbu těsnícími izolačními pásy mezi podlahou a stěnu</t>
  </si>
  <si>
    <t>-722507993</t>
  </si>
  <si>
    <t>https://podminky.urs.cz/item/CS_URS_2022_02/771591264</t>
  </si>
  <si>
    <t>18,4-1+0,3+0,3+24,52-1+0,3+0,3 "skladba P1b</t>
  </si>
  <si>
    <t>311</t>
  </si>
  <si>
    <t>771592011</t>
  </si>
  <si>
    <t>Čištění vnitřních ploch po položení dlažby podlah nebo schodišť chemickými prostředky</t>
  </si>
  <si>
    <t>-1406529086</t>
  </si>
  <si>
    <t>https://podminky.urs.cz/item/CS_URS_2022_02/771592011</t>
  </si>
  <si>
    <t>(1,3*10+1,3*11*5+1,3*12)*(0,186+0,275) "vnitřní schodiště</t>
  </si>
  <si>
    <t>312</t>
  </si>
  <si>
    <t>998771203</t>
  </si>
  <si>
    <t>Přesun hmot pro podlahy z dlaždic stanovený procentní sazbou (%) z ceny vodorovná dopravní vzdálenost do 50 m v objektech výšky přes 12 do 24 m</t>
  </si>
  <si>
    <t>423704300</t>
  </si>
  <si>
    <t>https://podminky.urs.cz/item/CS_URS_2022_02/998771203</t>
  </si>
  <si>
    <t>776</t>
  </si>
  <si>
    <t>Podlahy povlakové</t>
  </si>
  <si>
    <t>313</t>
  </si>
  <si>
    <t>776111311</t>
  </si>
  <si>
    <t>Příprava podkladu vysátí podlah</t>
  </si>
  <si>
    <t>886264617</t>
  </si>
  <si>
    <t>https://podminky.urs.cz/item/CS_URS_2022_02/776111311</t>
  </si>
  <si>
    <t>92+17,25+54,42+55,34+59,42+43,34+60,25+65,08+30,63 "skladba P1a</t>
  </si>
  <si>
    <t>314</t>
  </si>
  <si>
    <t>776121112</t>
  </si>
  <si>
    <t>Příprava podkladu penetrace vodou ředitelná podlah</t>
  </si>
  <si>
    <t>-4611770</t>
  </si>
  <si>
    <t>https://podminky.urs.cz/item/CS_URS_2022_02/776121112</t>
  </si>
  <si>
    <t>315</t>
  </si>
  <si>
    <t>776141113</t>
  </si>
  <si>
    <t>Příprava podkladu vyrovnání samonivelační stěrkou podlah min.pevnosti 20 MPa, tloušťky přes 5 do 8 mm</t>
  </si>
  <si>
    <t>-2005406986</t>
  </si>
  <si>
    <t>https://podminky.urs.cz/item/CS_URS_2022_02/776141113</t>
  </si>
  <si>
    <t>316</t>
  </si>
  <si>
    <t>776221111</t>
  </si>
  <si>
    <t>Montáž podlahovin z PVC lepením standardním lepidlem z pásů standardních</t>
  </si>
  <si>
    <t>-2067721376</t>
  </si>
  <si>
    <t>https://podminky.urs.cz/item/CS_URS_2022_02/776221111</t>
  </si>
  <si>
    <t>317</t>
  </si>
  <si>
    <t>28412245</t>
  </si>
  <si>
    <t>krytina podlahová heterogenní š 1,5m tl 2mm</t>
  </si>
  <si>
    <t>-777937382</t>
  </si>
  <si>
    <t>477,73*1,1 'Přepočtené koeficientem množství</t>
  </si>
  <si>
    <t>318</t>
  </si>
  <si>
    <t>776411111</t>
  </si>
  <si>
    <t>Montáž soklíků lepením obvodových, výšky do 80 mm</t>
  </si>
  <si>
    <t>-896709426</t>
  </si>
  <si>
    <t>https://podminky.urs.cz/item/CS_URS_2022_02/776411111</t>
  </si>
  <si>
    <t>55,43-0,9*11-1-1,55-3,5+17,7-0,9*2+30,2-0,9+29,5-0,9+31,15-0,9+30,94-0,9+26,35-0,9+32,2-0,9+32,46-0,9 "skladba P1a</t>
  </si>
  <si>
    <t>319</t>
  </si>
  <si>
    <t>28411008</t>
  </si>
  <si>
    <t>lišta soklová PVC 16x60mm</t>
  </si>
  <si>
    <t>-416941622</t>
  </si>
  <si>
    <t>261,88*1,1 'Přepočtené koeficientem množství</t>
  </si>
  <si>
    <t>320</t>
  </si>
  <si>
    <t>776991121</t>
  </si>
  <si>
    <t>Ostatní práce údržba nových podlahovin po pokládce čištění základní</t>
  </si>
  <si>
    <t>-284538019</t>
  </si>
  <si>
    <t>https://podminky.urs.cz/item/CS_URS_2022_02/776991121</t>
  </si>
  <si>
    <t>321</t>
  </si>
  <si>
    <t>998776203</t>
  </si>
  <si>
    <t>Přesun hmot pro podlahy povlakové stanovený procentní sazbou (%) z ceny vodorovná dopravní vzdálenost do 50 m v objektech výšky přes 12 do 24 m</t>
  </si>
  <si>
    <t>174589465</t>
  </si>
  <si>
    <t>https://podminky.urs.cz/item/CS_URS_2022_02/998776203</t>
  </si>
  <si>
    <t>777</t>
  </si>
  <si>
    <t>Podlahy lité</t>
  </si>
  <si>
    <t>322</t>
  </si>
  <si>
    <t>777111111</t>
  </si>
  <si>
    <t>Příprava podkladu před provedením litých podlah vysátí</t>
  </si>
  <si>
    <t>-1507332618</t>
  </si>
  <si>
    <t>https://podminky.urs.cz/item/CS_URS_2022_02/777111111</t>
  </si>
  <si>
    <t>1,62+19,95+4,87 "skladba P1c</t>
  </si>
  <si>
    <t>323</t>
  </si>
  <si>
    <t>777131101</t>
  </si>
  <si>
    <t>Penetrační nátěr podlahy epoxidový na podklad suchý a vyzrálý</t>
  </si>
  <si>
    <t>-829734009</t>
  </si>
  <si>
    <t>https://podminky.urs.cz/item/CS_URS_2022_02/777131101</t>
  </si>
  <si>
    <t>324</t>
  </si>
  <si>
    <t>777511103</t>
  </si>
  <si>
    <t>Krycí stěrka dekorativní epoxidová, tloušťky přes 1 do 2 mm</t>
  </si>
  <si>
    <t>-1797646177</t>
  </si>
  <si>
    <t>https://podminky.urs.cz/item/CS_URS_2022_02/777511103</t>
  </si>
  <si>
    <t>325</t>
  </si>
  <si>
    <t>777611101</t>
  </si>
  <si>
    <t>Krycí nátěr podlahy dekorativní epoxidový</t>
  </si>
  <si>
    <t>-1152754939</t>
  </si>
  <si>
    <t>https://podminky.urs.cz/item/CS_URS_2022_02/777611101</t>
  </si>
  <si>
    <t>326</t>
  </si>
  <si>
    <t>777911113</t>
  </si>
  <si>
    <t>Napojení na stěnu nebo sokl fabionem z epoxidové stěrky plněné pískem a výplňovým spárovým profilem s trvale pružným tmelem pohyblivé</t>
  </si>
  <si>
    <t>-90565434</t>
  </si>
  <si>
    <t>https://podminky.urs.cz/item/CS_URS_2022_02/777911113</t>
  </si>
  <si>
    <t>5,02-0,9-0,7-1+19,92-1+8,9-0,7 "skladba P1c</t>
  </si>
  <si>
    <t>327</t>
  </si>
  <si>
    <t>998777203</t>
  </si>
  <si>
    <t>Přesun hmot pro podlahy lité stanovený procentní sazbou (%) z ceny vodorovná dopravní vzdálenost do 50 m v objektech výšky přes 12 do 24 m</t>
  </si>
  <si>
    <t>-1295274945</t>
  </si>
  <si>
    <t>https://podminky.urs.cz/item/CS_URS_2022_02/998777203</t>
  </si>
  <si>
    <t>781</t>
  </si>
  <si>
    <t>Dokončovací práce - obklady</t>
  </si>
  <si>
    <t>328</t>
  </si>
  <si>
    <t>781111011</t>
  </si>
  <si>
    <t>Příprava podkladu před provedením obkladu oprášení (ometení) stěny</t>
  </si>
  <si>
    <t>-431304578</t>
  </si>
  <si>
    <t>https://podminky.urs.cz/item/CS_URS_2022_02/781111011</t>
  </si>
  <si>
    <t>(10,09+6+5,25+10,09+6+5,3+8,33)*2,1-(0,7*1,97*3*2)-0,9*1,97-(0,7*1,97*2*2)-0,9*1,97 "obklady WC</t>
  </si>
  <si>
    <t>329</t>
  </si>
  <si>
    <t>781121011</t>
  </si>
  <si>
    <t>Příprava podkladu před provedením obkladu nátěr penetrační na stěnu</t>
  </si>
  <si>
    <t>-12986261</t>
  </si>
  <si>
    <t>https://podminky.urs.cz/item/CS_URS_2022_02/781121011</t>
  </si>
  <si>
    <t>330</t>
  </si>
  <si>
    <t>781474112</t>
  </si>
  <si>
    <t>Montáž obkladů vnitřních stěn z dlaždic keramických lepených flexibilním lepidlem maloformátových hladkých přes 9 do 12 ks/m2</t>
  </si>
  <si>
    <t>1315292406</t>
  </si>
  <si>
    <t>https://podminky.urs.cz/item/CS_URS_2022_02/781474112</t>
  </si>
  <si>
    <t>331</t>
  </si>
  <si>
    <t>59761026</t>
  </si>
  <si>
    <t>obklad keramický hladký do 12ks/m2</t>
  </si>
  <si>
    <t>-1362702345</t>
  </si>
  <si>
    <t>103,39*1,1 'Přepočtené koeficientem množství</t>
  </si>
  <si>
    <t>332</t>
  </si>
  <si>
    <t>781477111</t>
  </si>
  <si>
    <t>Montáž obkladů vnitřních stěn z dlaždic keramických Příplatek k cenám za plochu do 10 m2 jednotlivě</t>
  </si>
  <si>
    <t>878892668</t>
  </si>
  <si>
    <t>https://podminky.urs.cz/item/CS_URS_2022_02/781477111</t>
  </si>
  <si>
    <t>333</t>
  </si>
  <si>
    <t>781494111</t>
  </si>
  <si>
    <t>Obklad - dokončující práce profily ukončovací lepené flexibilním lepidlem rohové</t>
  </si>
  <si>
    <t>-714933397</t>
  </si>
  <si>
    <t>https://podminky.urs.cz/item/CS_URS_2022_02/781494111</t>
  </si>
  <si>
    <t>2*2,1+1,9+1,9+1,95 "WC</t>
  </si>
  <si>
    <t>1,5*3*6 "předstěna pro umyvadla v učebnách</t>
  </si>
  <si>
    <t>334</t>
  </si>
  <si>
    <t>781495115</t>
  </si>
  <si>
    <t>Obklad - dokončující práce ostatní práce spárování silikonem</t>
  </si>
  <si>
    <t>1847463977</t>
  </si>
  <si>
    <t>https://podminky.urs.cz/item/CS_URS_2022_02/781495115</t>
  </si>
  <si>
    <t>(13+17)*2,1 "WC vnitřní kout</t>
  </si>
  <si>
    <t>335</t>
  </si>
  <si>
    <t>781495211</t>
  </si>
  <si>
    <t>Čištění vnitřních ploch po provedení obkladu stěn chemickými prostředky</t>
  </si>
  <si>
    <t>-672277464</t>
  </si>
  <si>
    <t>https://podminky.urs.cz/item/CS_URS_2022_02/781495211</t>
  </si>
  <si>
    <t>336</t>
  </si>
  <si>
    <t>998781203</t>
  </si>
  <si>
    <t>Přesun hmot pro obklady keramické stanovený procentní sazbou (%) z ceny vodorovná dopravní vzdálenost do 50 m v objektech výšky přes 12 do 24 m</t>
  </si>
  <si>
    <t>-1010865114</t>
  </si>
  <si>
    <t>https://podminky.urs.cz/item/CS_URS_2022_02/998781203</t>
  </si>
  <si>
    <t>782</t>
  </si>
  <si>
    <t>Dokončovací práce - obklady z kamene</t>
  </si>
  <si>
    <t>337</t>
  </si>
  <si>
    <t>782132412</t>
  </si>
  <si>
    <t>Montáž obkladů stěn z tvrdých kamenů kladených do lepidla ze zlomků desek s upravením stran na místě přisekáním tl. přes 25 do 30 mm</t>
  </si>
  <si>
    <t>-851451919</t>
  </si>
  <si>
    <t>https://podminky.urs.cz/item/CS_URS_2022_02/782132412</t>
  </si>
  <si>
    <t>338</t>
  </si>
  <si>
    <t>58384673</t>
  </si>
  <si>
    <t>kámen nepravidelný pískovec pískový obklad/dlažba D 100-500mm tl 20-40mm</t>
  </si>
  <si>
    <t>855711595</t>
  </si>
  <si>
    <t>1,5*1,5 'Přepočtené koeficientem množství</t>
  </si>
  <si>
    <t>339</t>
  </si>
  <si>
    <t>998782201</t>
  </si>
  <si>
    <t>Přesun hmot pro obklady kamenné stanovený procentní sazbou (%) z ceny vodorovná dopravní vzdálenost do 50 m v objektech výšky do 6 m</t>
  </si>
  <si>
    <t>611521068</t>
  </si>
  <si>
    <t>https://podminky.urs.cz/item/CS_URS_2022_02/998782201</t>
  </si>
  <si>
    <t>783</t>
  </si>
  <si>
    <t>Dokončovací práce - nátěry</t>
  </si>
  <si>
    <t>340</t>
  </si>
  <si>
    <t>783301313</t>
  </si>
  <si>
    <t>Příprava podkladu zámečnických konstrukcí před provedením nátěru odmaštění odmašťovačem ředidlovým</t>
  </si>
  <si>
    <t>1286278819</t>
  </si>
  <si>
    <t>https://podminky.urs.cz/item/CS_URS_2022_02/783301313</t>
  </si>
  <si>
    <t>(2*35+2*18+2*18+2*9,9+2*6,7+2*11,5)*0,546 "U160</t>
  </si>
  <si>
    <t>103*0,661 "U200</t>
  </si>
  <si>
    <t>(2*2,5+2*40,73*2+2*13,8*3+2*15,1+2*16,5*2+2*18+2*13*2+2*17,1*2+2*13*2+2*13,6*2)*0,775 "U240</t>
  </si>
  <si>
    <t>0,4*8 "JA 100/100</t>
  </si>
  <si>
    <t>0,1*0,2*2*(81+240) "PL100/10</t>
  </si>
  <si>
    <t>0,55*0,5*2*27 "plech tl. 20 mm</t>
  </si>
  <si>
    <t>(0,16*2+0,1*2)*(5+116) "L160/100</t>
  </si>
  <si>
    <t>360*0,075398 "kulatina 24</t>
  </si>
  <si>
    <t>14*3*0,64 "nosník vnitřního schodiště I180</t>
  </si>
  <si>
    <t>(10*3,5+2*3+2*3,65)*0,546 "nosník vnitřního schodiště U160</t>
  </si>
  <si>
    <t>341</t>
  </si>
  <si>
    <t>783301401</t>
  </si>
  <si>
    <t>Příprava podkladu zámečnických konstrukcí před provedením nátěru ometení</t>
  </si>
  <si>
    <t>955435619</t>
  </si>
  <si>
    <t>https://podminky.urs.cz/item/CS_URS_2022_02/783301401</t>
  </si>
  <si>
    <t>342</t>
  </si>
  <si>
    <t>783314203</t>
  </si>
  <si>
    <t>Základní antikorozní nátěr zámečnických konstrukcí jednonásobný syntetický samozákladující</t>
  </si>
  <si>
    <t>2066112553</t>
  </si>
  <si>
    <t>https://podminky.urs.cz/item/CS_URS_2022_02/783314203</t>
  </si>
  <si>
    <t>784</t>
  </si>
  <si>
    <t>Dokončovací práce - malby a tapety</t>
  </si>
  <si>
    <t>343</t>
  </si>
  <si>
    <t>784111001</t>
  </si>
  <si>
    <t>Oprášení (ometení) podkladu v místnostech výšky do 3,80 m</t>
  </si>
  <si>
    <t>1556390695</t>
  </si>
  <si>
    <t>https://podminky.urs.cz/item/CS_URS_2022_02/784111001</t>
  </si>
  <si>
    <t>10,21*3,6+20,63*2+(7+7,2+2,8+0,8+4+1,1+3,9+2,8+2)*3,6*2 "stěny v 4.NP</t>
  </si>
  <si>
    <t>(4,8+1,2+1+1+3+1+4,8+1,2+1+1+1+3)*3*2 "stěny ve 4.NP WC</t>
  </si>
  <si>
    <t>-103,39 "odpočet obklad</t>
  </si>
  <si>
    <t>344</t>
  </si>
  <si>
    <t>784181101</t>
  </si>
  <si>
    <t>Penetrace podkladu jednonásobná základní akrylátová bezbarvá v místnostech výšky do 3,80 m</t>
  </si>
  <si>
    <t>-1597647843</t>
  </si>
  <si>
    <t>https://podminky.urs.cz/item/CS_URS_2022_02/784181101</t>
  </si>
  <si>
    <t>345</t>
  </si>
  <si>
    <t>784211101</t>
  </si>
  <si>
    <t>Malby z malířských směsí oděruvzdorných za mokra dvojnásobné, bílé za mokra oděruvzdorné výborně v místnostech výšky do 3,80 m</t>
  </si>
  <si>
    <t>1372326501</t>
  </si>
  <si>
    <t>https://podminky.urs.cz/item/CS_URS_2022_02/784211101</t>
  </si>
  <si>
    <t>786</t>
  </si>
  <si>
    <t>Dokončovací práce - čalounické úpravy</t>
  </si>
  <si>
    <t>346</t>
  </si>
  <si>
    <t>786623111</t>
  </si>
  <si>
    <t>Montáž zastiňujících žaluzií lamelových vnitřních manuálně ovládaných, do oken střešních</t>
  </si>
  <si>
    <t>-1209652865</t>
  </si>
  <si>
    <t>https://podminky.urs.cz/item/CS_URS_2022_02/786623111</t>
  </si>
  <si>
    <t>347</t>
  </si>
  <si>
    <t>61124044</t>
  </si>
  <si>
    <t>roleta vnitřní střešních oken rozměru do 78x160cm</t>
  </si>
  <si>
    <t>-1861626797</t>
  </si>
  <si>
    <t>348</t>
  </si>
  <si>
    <t>6112418x</t>
  </si>
  <si>
    <t>roleta vnitřní střešních oken rozměru do 114x160cm</t>
  </si>
  <si>
    <t>187165495</t>
  </si>
  <si>
    <t>349</t>
  </si>
  <si>
    <t>786626121</t>
  </si>
  <si>
    <t>Montáž zastiňujících žaluzií lamelových vnitřních nebo do oken dvojitých kovových</t>
  </si>
  <si>
    <t>1234827232</t>
  </si>
  <si>
    <t>https://podminky.urs.cz/item/CS_URS_2022_02/786626121</t>
  </si>
  <si>
    <t>1,85*1,35 "štítové okno</t>
  </si>
  <si>
    <t>350</t>
  </si>
  <si>
    <t>55346200</t>
  </si>
  <si>
    <t>žaluzie horizontální interiérové</t>
  </si>
  <si>
    <t>826388505</t>
  </si>
  <si>
    <t>351</t>
  </si>
  <si>
    <t>998786203</t>
  </si>
  <si>
    <t>Přesun hmot pro stínění a čalounické úpravy stanovený procentní sazbou (%) z ceny vodorovná dopravní vzdálenost do 50 m v objektech výšky přes 12 do 24 m</t>
  </si>
  <si>
    <t>418925082</t>
  </si>
  <si>
    <t>https://podminky.urs.cz/item/CS_URS_2022_02/998786203</t>
  </si>
  <si>
    <t>HZS</t>
  </si>
  <si>
    <t>Hodinové zúčtovací sazby</t>
  </si>
  <si>
    <t>352</t>
  </si>
  <si>
    <t>HZS1442</t>
  </si>
  <si>
    <t>Hodinové zúčtovací sazby profesí HSV provádění konstrukcí inženýrských a dopravních staveb svářeč kvalifikovaný</t>
  </si>
  <si>
    <t>512</t>
  </si>
  <si>
    <t>1765942767</t>
  </si>
  <si>
    <t>https://podminky.urs.cz/item/CS_URS_2022_02/HZS1442</t>
  </si>
  <si>
    <t>300 "ocelová konstrukce krovu</t>
  </si>
  <si>
    <t>OST</t>
  </si>
  <si>
    <t>Ostatní</t>
  </si>
  <si>
    <t>353</t>
  </si>
  <si>
    <t>OST-spec.01</t>
  </si>
  <si>
    <t>Úprava výtahu a výtahových dveří</t>
  </si>
  <si>
    <t>1816465899</t>
  </si>
  <si>
    <t>354</t>
  </si>
  <si>
    <t>OST-spec.02</t>
  </si>
  <si>
    <t>Záchytný systém na střechu</t>
  </si>
  <si>
    <t>-576123624</t>
  </si>
  <si>
    <t>355</t>
  </si>
  <si>
    <t>OST-spec.03</t>
  </si>
  <si>
    <t>Požární ucpávky dle PBŘ</t>
  </si>
  <si>
    <t>1294657073</t>
  </si>
  <si>
    <t>356</t>
  </si>
  <si>
    <t>OST-spec.04</t>
  </si>
  <si>
    <t>Požární značení uníkových cest dle PBŘ</t>
  </si>
  <si>
    <t>120317895</t>
  </si>
  <si>
    <t>03 -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</si>
  <si>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</si>
  <si>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</si>
  <si>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</si>
  <si>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VRN6 - Územní vlivy</t>
  </si>
  <si>
    <t>VRN1</t>
  </si>
  <si>
    <t>Průzkumné, geodetické a projektové práce</t>
  </si>
  <si>
    <t>011434000</t>
  </si>
  <si>
    <t>Akustické měření</t>
  </si>
  <si>
    <t>1606870696</t>
  </si>
  <si>
    <t>https://podminky.urs.cz/item/CS_URS_2022_02/011434000</t>
  </si>
  <si>
    <t>P</t>
  </si>
  <si>
    <t>Poznámka k položce:_x000d_
Zhotovitel zajistí a do své ceny zahrne studii zvukové pohltivosti prostoru všech učeben (doba dozvuku)</t>
  </si>
  <si>
    <t>011503000</t>
  </si>
  <si>
    <t>Stavební průzkum bez rozlišení (mykologický průzkum)</t>
  </si>
  <si>
    <t>1261746096</t>
  </si>
  <si>
    <t>https://podminky.urs.cz/item/CS_URS_2022_02/011503000</t>
  </si>
  <si>
    <t>Poznámka k položce:_x000d_
mykologický průzkum stropní kce v úrovni 16,140m – podklady viz konstrukční část PD</t>
  </si>
  <si>
    <t>013124000</t>
  </si>
  <si>
    <t>Hluková studie</t>
  </si>
  <si>
    <t>1095162144</t>
  </si>
  <si>
    <t>https://podminky.urs.cz/item/CS_URS_2022_02/013124000</t>
  </si>
  <si>
    <t>013194000</t>
  </si>
  <si>
    <t>Ostatní záměry a studie (posouuzení denního osvětlení)</t>
  </si>
  <si>
    <t>1549145560</t>
  </si>
  <si>
    <t>https://podminky.urs.cz/item/CS_URS_2022_02/013194000</t>
  </si>
  <si>
    <t>Poznámka k položce:_x000d_
- vytvoření 3D výpočtového modelu_x000d_
- výpočet a hodnocení denn. a sdruženého osvětlení dle ČSN 730580-1,3 a dle ČSN 36 0020, ČSN EN 17037 v souladu s vyhl. 410/2005_x000d_
- zpracování výsledků a vyhotovení závěrečné zprávy</t>
  </si>
  <si>
    <t>013244000</t>
  </si>
  <si>
    <t>Dokumentace pro provádění stavby (výrobní)</t>
  </si>
  <si>
    <t>2040815821</t>
  </si>
  <si>
    <t>https://podminky.urs.cz/item/CS_URS_2022_02/013244000</t>
  </si>
  <si>
    <t>013244000a</t>
  </si>
  <si>
    <t>Dokumentace pro provádění stavby (návrh záchytného systému)</t>
  </si>
  <si>
    <t>-201719329</t>
  </si>
  <si>
    <t>013254000</t>
  </si>
  <si>
    <t>Dokumentace skutečného provedení stavby</t>
  </si>
  <si>
    <t>1650223167</t>
  </si>
  <si>
    <t>https://podminky.urs.cz/item/CS_URS_2022_02/013254000</t>
  </si>
  <si>
    <t>Poznámka k položce:_x000d_
Výkresovou část ve formátu dwg, textovou část ve formátu doc a kopie dokladové části ve formátu pdf, vše 1 x na CD a ve trojím vyhotovení v tištěné podobě</t>
  </si>
  <si>
    <t>013274000</t>
  </si>
  <si>
    <t>Pasportizace objektu před započetím prací</t>
  </si>
  <si>
    <t>2131170638</t>
  </si>
  <si>
    <t>https://podminky.urs.cz/item/CS_URS_2022_02/013274000</t>
  </si>
  <si>
    <t>013284000</t>
  </si>
  <si>
    <t>Pasportizace objektu po provedení prací</t>
  </si>
  <si>
    <t>98748650</t>
  </si>
  <si>
    <t>https://podminky.urs.cz/item/CS_URS_2022_02/013284000</t>
  </si>
  <si>
    <t>VRN3</t>
  </si>
  <si>
    <t>Zařízení staveniště</t>
  </si>
  <si>
    <t>030001000</t>
  </si>
  <si>
    <t>-891390618</t>
  </si>
  <si>
    <t>https://podminky.urs.cz/item/CS_URS_2022_02/030001000</t>
  </si>
  <si>
    <t>033002000</t>
  </si>
  <si>
    <t>Připojení staveniště na inženýrské sítě vč. spotřeby energií</t>
  </si>
  <si>
    <t>-1654011412</t>
  </si>
  <si>
    <t>https://podminky.urs.cz/item/CS_URS_2022_02/033002000</t>
  </si>
  <si>
    <t>035002000</t>
  </si>
  <si>
    <t>Pronájmy ploch, objektů</t>
  </si>
  <si>
    <t>1709301380</t>
  </si>
  <si>
    <t>https://podminky.urs.cz/item/CS_URS_2022_02/035002000</t>
  </si>
  <si>
    <t>VRN5</t>
  </si>
  <si>
    <t>Finanční náklady</t>
  </si>
  <si>
    <t>052103000</t>
  </si>
  <si>
    <t>Rezerva investora</t>
  </si>
  <si>
    <t>573312215</t>
  </si>
  <si>
    <t>https://podminky.urs.cz/item/CS_URS_2022_02/052103000</t>
  </si>
  <si>
    <t>VRN6</t>
  </si>
  <si>
    <t>Územní vlivy</t>
  </si>
  <si>
    <t>065002000</t>
  </si>
  <si>
    <t>Mimostaveništní doprava materiálů</t>
  </si>
  <si>
    <t>-305588826</t>
  </si>
  <si>
    <t>https://podminky.urs.cz/item/CS_URS_2022_02/065002000</t>
  </si>
  <si>
    <t>094104000</t>
  </si>
  <si>
    <t>Náklady na opatření BOZP</t>
  </si>
  <si>
    <t>-1030814264</t>
  </si>
  <si>
    <t>https://podminky.urs.cz/item/CS_URS_2022_02/094104000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</si>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</sst>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6123" TargetMode="External" /><Relationship Id="rId2" Type="http://schemas.openxmlformats.org/officeDocument/2006/relationships/hyperlink" Target="https://podminky.urs.cz/item/CS_URS_2022_02/113107123" TargetMode="External" /><Relationship Id="rId3" Type="http://schemas.openxmlformats.org/officeDocument/2006/relationships/hyperlink" Target="https://podminky.urs.cz/item/CS_URS_2022_02/132212131" TargetMode="External" /><Relationship Id="rId4" Type="http://schemas.openxmlformats.org/officeDocument/2006/relationships/hyperlink" Target="https://podminky.urs.cz/item/CS_URS_2022_02/162751117" TargetMode="External" /><Relationship Id="rId5" Type="http://schemas.openxmlformats.org/officeDocument/2006/relationships/hyperlink" Target="https://podminky.urs.cz/item/CS_URS_2022_02/162751119" TargetMode="External" /><Relationship Id="rId6" Type="http://schemas.openxmlformats.org/officeDocument/2006/relationships/hyperlink" Target="https://podminky.urs.cz/item/CS_URS_2022_02/167111101" TargetMode="External" /><Relationship Id="rId7" Type="http://schemas.openxmlformats.org/officeDocument/2006/relationships/hyperlink" Target="https://podminky.urs.cz/item/CS_URS_2022_02/17120122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174111101" TargetMode="External" /><Relationship Id="rId10" Type="http://schemas.openxmlformats.org/officeDocument/2006/relationships/hyperlink" Target="https://podminky.urs.cz/item/CS_URS_2022_02/943211112" TargetMode="External" /><Relationship Id="rId11" Type="http://schemas.openxmlformats.org/officeDocument/2006/relationships/hyperlink" Target="https://podminky.urs.cz/item/CS_URS_2022_02/943211212" TargetMode="External" /><Relationship Id="rId12" Type="http://schemas.openxmlformats.org/officeDocument/2006/relationships/hyperlink" Target="https://podminky.urs.cz/item/CS_URS_2022_02/943211812" TargetMode="External" /><Relationship Id="rId13" Type="http://schemas.openxmlformats.org/officeDocument/2006/relationships/hyperlink" Target="https://podminky.urs.cz/item/CS_URS_2022_02/962031133" TargetMode="External" /><Relationship Id="rId14" Type="http://schemas.openxmlformats.org/officeDocument/2006/relationships/hyperlink" Target="https://podminky.urs.cz/item/CS_URS_2022_02/962032230" TargetMode="External" /><Relationship Id="rId15" Type="http://schemas.openxmlformats.org/officeDocument/2006/relationships/hyperlink" Target="https://podminky.urs.cz/item/CS_URS_2022_02/962032631" TargetMode="External" /><Relationship Id="rId16" Type="http://schemas.openxmlformats.org/officeDocument/2006/relationships/hyperlink" Target="https://podminky.urs.cz/item/CS_URS_2022_02/964011221" TargetMode="External" /><Relationship Id="rId17" Type="http://schemas.openxmlformats.org/officeDocument/2006/relationships/hyperlink" Target="https://podminky.urs.cz/item/CS_URS_2022_02/965041341" TargetMode="External" /><Relationship Id="rId18" Type="http://schemas.openxmlformats.org/officeDocument/2006/relationships/hyperlink" Target="https://podminky.urs.cz/item/CS_URS_2022_02/965081113" TargetMode="External" /><Relationship Id="rId19" Type="http://schemas.openxmlformats.org/officeDocument/2006/relationships/hyperlink" Target="https://podminky.urs.cz/item/CS_URS_2022_02/965082923" TargetMode="External" /><Relationship Id="rId20" Type="http://schemas.openxmlformats.org/officeDocument/2006/relationships/hyperlink" Target="https://podminky.urs.cz/item/CS_URS_2022_02/966031313" TargetMode="External" /><Relationship Id="rId21" Type="http://schemas.openxmlformats.org/officeDocument/2006/relationships/hyperlink" Target="https://podminky.urs.cz/item/CS_URS_2022_02/966031314" TargetMode="External" /><Relationship Id="rId22" Type="http://schemas.openxmlformats.org/officeDocument/2006/relationships/hyperlink" Target="https://podminky.urs.cz/item/CS_URS_2022_02/967042712" TargetMode="External" /><Relationship Id="rId23" Type="http://schemas.openxmlformats.org/officeDocument/2006/relationships/hyperlink" Target="https://podminky.urs.cz/item/CS_URS_2022_02/968062246" TargetMode="External" /><Relationship Id="rId24" Type="http://schemas.openxmlformats.org/officeDocument/2006/relationships/hyperlink" Target="https://podminky.urs.cz/item/CS_URS_2022_02/968072455" TargetMode="External" /><Relationship Id="rId25" Type="http://schemas.openxmlformats.org/officeDocument/2006/relationships/hyperlink" Target="https://podminky.urs.cz/item/CS_URS_2022_02/968072456" TargetMode="External" /><Relationship Id="rId26" Type="http://schemas.openxmlformats.org/officeDocument/2006/relationships/hyperlink" Target="https://podminky.urs.cz/item/CS_URS_2022_02/973031151" TargetMode="External" /><Relationship Id="rId27" Type="http://schemas.openxmlformats.org/officeDocument/2006/relationships/hyperlink" Target="https://podminky.urs.cz/item/CS_URS_2022_02/973031335" TargetMode="External" /><Relationship Id="rId28" Type="http://schemas.openxmlformats.org/officeDocument/2006/relationships/hyperlink" Target="https://podminky.urs.cz/item/CS_URS_2022_02/975121321" TargetMode="External" /><Relationship Id="rId29" Type="http://schemas.openxmlformats.org/officeDocument/2006/relationships/hyperlink" Target="https://podminky.urs.cz/item/CS_URS_2022_02/975121322" TargetMode="External" /><Relationship Id="rId30" Type="http://schemas.openxmlformats.org/officeDocument/2006/relationships/hyperlink" Target="https://podminky.urs.cz/item/CS_URS_2022_02/975121323" TargetMode="External" /><Relationship Id="rId31" Type="http://schemas.openxmlformats.org/officeDocument/2006/relationships/hyperlink" Target="https://podminky.urs.cz/item/CS_URS_2022_02/975121421" TargetMode="External" /><Relationship Id="rId32" Type="http://schemas.openxmlformats.org/officeDocument/2006/relationships/hyperlink" Target="https://podminky.urs.cz/item/CS_URS_2022_02/975121422" TargetMode="External" /><Relationship Id="rId33" Type="http://schemas.openxmlformats.org/officeDocument/2006/relationships/hyperlink" Target="https://podminky.urs.cz/item/CS_URS_2022_02/975121423" TargetMode="External" /><Relationship Id="rId34" Type="http://schemas.openxmlformats.org/officeDocument/2006/relationships/hyperlink" Target="https://podminky.urs.cz/item/CS_URS_2022_02/978012191" TargetMode="External" /><Relationship Id="rId35" Type="http://schemas.openxmlformats.org/officeDocument/2006/relationships/hyperlink" Target="https://podminky.urs.cz/item/CS_URS_2022_02/978013191" TargetMode="External" /><Relationship Id="rId36" Type="http://schemas.openxmlformats.org/officeDocument/2006/relationships/hyperlink" Target="https://podminky.urs.cz/item/CS_URS_2022_02/978015391" TargetMode="External" /><Relationship Id="rId37" Type="http://schemas.openxmlformats.org/officeDocument/2006/relationships/hyperlink" Target="https://podminky.urs.cz/item/CS_URS_2022_02/997013154" TargetMode="External" /><Relationship Id="rId38" Type="http://schemas.openxmlformats.org/officeDocument/2006/relationships/hyperlink" Target="https://podminky.urs.cz/item/CS_URS_2022_02/997013312" TargetMode="External" /><Relationship Id="rId39" Type="http://schemas.openxmlformats.org/officeDocument/2006/relationships/hyperlink" Target="https://podminky.urs.cz/item/CS_URS_2022_02/997013322" TargetMode="External" /><Relationship Id="rId40" Type="http://schemas.openxmlformats.org/officeDocument/2006/relationships/hyperlink" Target="https://podminky.urs.cz/item/CS_URS_2022_02/997013501" TargetMode="External" /><Relationship Id="rId41" Type="http://schemas.openxmlformats.org/officeDocument/2006/relationships/hyperlink" Target="https://podminky.urs.cz/item/CS_URS_2022_02/997013509" TargetMode="External" /><Relationship Id="rId42" Type="http://schemas.openxmlformats.org/officeDocument/2006/relationships/hyperlink" Target="https://podminky.urs.cz/item/CS_URS_2022_02/997013631" TargetMode="External" /><Relationship Id="rId43" Type="http://schemas.openxmlformats.org/officeDocument/2006/relationships/hyperlink" Target="https://podminky.urs.cz/item/CS_URS_2022_02/712340833" TargetMode="External" /><Relationship Id="rId44" Type="http://schemas.openxmlformats.org/officeDocument/2006/relationships/hyperlink" Target="https://podminky.urs.cz/item/CS_URS_2022_02/712341659" TargetMode="External" /><Relationship Id="rId45" Type="http://schemas.openxmlformats.org/officeDocument/2006/relationships/hyperlink" Target="https://podminky.urs.cz/item/CS_URS_2022_02/998712203" TargetMode="External" /><Relationship Id="rId46" Type="http://schemas.openxmlformats.org/officeDocument/2006/relationships/hyperlink" Target="https://podminky.urs.cz/item/CS_URS_2022_02/762331813" TargetMode="External" /><Relationship Id="rId47" Type="http://schemas.openxmlformats.org/officeDocument/2006/relationships/hyperlink" Target="https://podminky.urs.cz/item/CS_URS_2022_02/762331814" TargetMode="External" /><Relationship Id="rId48" Type="http://schemas.openxmlformats.org/officeDocument/2006/relationships/hyperlink" Target="https://podminky.urs.cz/item/CS_URS_2022_02/762341832" TargetMode="External" /><Relationship Id="rId49" Type="http://schemas.openxmlformats.org/officeDocument/2006/relationships/hyperlink" Target="https://podminky.urs.cz/item/CS_URS_2022_02/762342812" TargetMode="External" /><Relationship Id="rId50" Type="http://schemas.openxmlformats.org/officeDocument/2006/relationships/hyperlink" Target="https://podminky.urs.cz/item/CS_URS_2022_02/762521811" TargetMode="External" /><Relationship Id="rId51" Type="http://schemas.openxmlformats.org/officeDocument/2006/relationships/hyperlink" Target="https://podminky.urs.cz/item/CS_URS_2022_02/762841811" TargetMode="External" /><Relationship Id="rId52" Type="http://schemas.openxmlformats.org/officeDocument/2006/relationships/hyperlink" Target="https://podminky.urs.cz/item/CS_URS_2022_02/762841812" TargetMode="External" /><Relationship Id="rId53" Type="http://schemas.openxmlformats.org/officeDocument/2006/relationships/hyperlink" Target="https://podminky.urs.cz/item/CS_URS_2022_02/764001891" TargetMode="External" /><Relationship Id="rId54" Type="http://schemas.openxmlformats.org/officeDocument/2006/relationships/hyperlink" Target="https://podminky.urs.cz/item/CS_URS_2022_02/764002841" TargetMode="External" /><Relationship Id="rId55" Type="http://schemas.openxmlformats.org/officeDocument/2006/relationships/hyperlink" Target="https://podminky.urs.cz/item/CS_URS_2022_02/764002851" TargetMode="External" /><Relationship Id="rId56" Type="http://schemas.openxmlformats.org/officeDocument/2006/relationships/hyperlink" Target="https://podminky.urs.cz/item/CS_URS_2022_02/764002861" TargetMode="External" /><Relationship Id="rId57" Type="http://schemas.openxmlformats.org/officeDocument/2006/relationships/hyperlink" Target="https://podminky.urs.cz/item/CS_URS_2022_02/764002871" TargetMode="External" /><Relationship Id="rId58" Type="http://schemas.openxmlformats.org/officeDocument/2006/relationships/hyperlink" Target="https://podminky.urs.cz/item/CS_URS_2022_02/764004801" TargetMode="External" /><Relationship Id="rId59" Type="http://schemas.openxmlformats.org/officeDocument/2006/relationships/hyperlink" Target="https://podminky.urs.cz/item/CS_URS_2022_02/764004861" TargetMode="External" /><Relationship Id="rId60" Type="http://schemas.openxmlformats.org/officeDocument/2006/relationships/hyperlink" Target="https://podminky.urs.cz/item/CS_URS_2022_02/764004863" TargetMode="External" /><Relationship Id="rId61" Type="http://schemas.openxmlformats.org/officeDocument/2006/relationships/hyperlink" Target="https://podminky.urs.cz/item/CS_URS_2022_02/764508131" TargetMode="External" /><Relationship Id="rId62" Type="http://schemas.openxmlformats.org/officeDocument/2006/relationships/hyperlink" Target="https://podminky.urs.cz/item/CS_URS_2022_02/765111801" TargetMode="External" /><Relationship Id="rId63" Type="http://schemas.openxmlformats.org/officeDocument/2006/relationships/hyperlink" Target="https://podminky.urs.cz/item/CS_URS_2022_02/765111811" TargetMode="External" /><Relationship Id="rId64" Type="http://schemas.openxmlformats.org/officeDocument/2006/relationships/hyperlink" Target="https://podminky.urs.cz/item/CS_URS_2022_02/765111861" TargetMode="External" /><Relationship Id="rId65" Type="http://schemas.openxmlformats.org/officeDocument/2006/relationships/hyperlink" Target="https://podminky.urs.cz/item/CS_URS_2022_02/765111881" TargetMode="External" /><Relationship Id="rId66" Type="http://schemas.openxmlformats.org/officeDocument/2006/relationships/hyperlink" Target="https://podminky.urs.cz/item/CS_URS_2022_02/765192001" TargetMode="External" /><Relationship Id="rId67" Type="http://schemas.openxmlformats.org/officeDocument/2006/relationships/hyperlink" Target="https://podminky.urs.cz/item/CS_URS_2022_02/766441812" TargetMode="External" /><Relationship Id="rId68" Type="http://schemas.openxmlformats.org/officeDocument/2006/relationships/hyperlink" Target="https://podminky.urs.cz/item/CS_URS_2022_02/766441822" TargetMode="External" /><Relationship Id="rId69" Type="http://schemas.openxmlformats.org/officeDocument/2006/relationships/hyperlink" Target="https://podminky.urs.cz/item/CS_URS_2022_02/766674811" TargetMode="External" /><Relationship Id="rId70" Type="http://schemas.openxmlformats.org/officeDocument/2006/relationships/hyperlink" Target="https://podminky.urs.cz/item/CS_URS_2022_02/771573810" TargetMode="External" /><Relationship Id="rId71" Type="http://schemas.openxmlformats.org/officeDocument/2006/relationships/hyperlink" Target="https://podminky.urs.cz/item/CS_URS_2022_02/094103000" TargetMode="External" /><Relationship Id="rId7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912112" TargetMode="External" /><Relationship Id="rId2" Type="http://schemas.openxmlformats.org/officeDocument/2006/relationships/hyperlink" Target="https://podminky.urs.cz/item/CS_URS_2022_02/273321511" TargetMode="External" /><Relationship Id="rId3" Type="http://schemas.openxmlformats.org/officeDocument/2006/relationships/hyperlink" Target="https://podminky.urs.cz/item/CS_URS_2022_02/273351121" TargetMode="External" /><Relationship Id="rId4" Type="http://schemas.openxmlformats.org/officeDocument/2006/relationships/hyperlink" Target="https://podminky.urs.cz/item/CS_URS_2022_02/273351122" TargetMode="External" /><Relationship Id="rId5" Type="http://schemas.openxmlformats.org/officeDocument/2006/relationships/hyperlink" Target="https://podminky.urs.cz/item/CS_URS_2022_02/273362021" TargetMode="External" /><Relationship Id="rId6" Type="http://schemas.openxmlformats.org/officeDocument/2006/relationships/hyperlink" Target="https://podminky.urs.cz/item/CS_URS_2022_02/274321411" TargetMode="External" /><Relationship Id="rId7" Type="http://schemas.openxmlformats.org/officeDocument/2006/relationships/hyperlink" Target="https://podminky.urs.cz/item/CS_URS_2022_02/274351121" TargetMode="External" /><Relationship Id="rId8" Type="http://schemas.openxmlformats.org/officeDocument/2006/relationships/hyperlink" Target="https://podminky.urs.cz/item/CS_URS_2022_02/274351122" TargetMode="External" /><Relationship Id="rId9" Type="http://schemas.openxmlformats.org/officeDocument/2006/relationships/hyperlink" Target="https://podminky.urs.cz/item/CS_URS_2022_02/274361821" TargetMode="External" /><Relationship Id="rId10" Type="http://schemas.openxmlformats.org/officeDocument/2006/relationships/hyperlink" Target="https://podminky.urs.cz/item/CS_URS_2022_02/311234051" TargetMode="External" /><Relationship Id="rId11" Type="http://schemas.openxmlformats.org/officeDocument/2006/relationships/hyperlink" Target="https://podminky.urs.cz/item/CS_URS_2022_02/311234111" TargetMode="External" /><Relationship Id="rId12" Type="http://schemas.openxmlformats.org/officeDocument/2006/relationships/hyperlink" Target="https://podminky.urs.cz/item/CS_URS_2022_02/311236101" TargetMode="External" /><Relationship Id="rId13" Type="http://schemas.openxmlformats.org/officeDocument/2006/relationships/hyperlink" Target="https://podminky.urs.cz/item/CS_URS_2022_02/311238803" TargetMode="External" /><Relationship Id="rId14" Type="http://schemas.openxmlformats.org/officeDocument/2006/relationships/hyperlink" Target="https://podminky.urs.cz/item/CS_URS_2022_02/317168052" TargetMode="External" /><Relationship Id="rId15" Type="http://schemas.openxmlformats.org/officeDocument/2006/relationships/hyperlink" Target="https://podminky.urs.cz/item/CS_URS_2022_02/317168053" TargetMode="External" /><Relationship Id="rId16" Type="http://schemas.openxmlformats.org/officeDocument/2006/relationships/hyperlink" Target="https://podminky.urs.cz/item/CS_URS_2022_02/317168056" TargetMode="External" /><Relationship Id="rId17" Type="http://schemas.openxmlformats.org/officeDocument/2006/relationships/hyperlink" Target="https://podminky.urs.cz/item/CS_URS_2022_02/317234410" TargetMode="External" /><Relationship Id="rId18" Type="http://schemas.openxmlformats.org/officeDocument/2006/relationships/hyperlink" Target="https://podminky.urs.cz/item/CS_URS_2022_02/317998143" TargetMode="External" /><Relationship Id="rId19" Type="http://schemas.openxmlformats.org/officeDocument/2006/relationships/hyperlink" Target="https://podminky.urs.cz/item/CS_URS_2022_02/411121232" TargetMode="External" /><Relationship Id="rId20" Type="http://schemas.openxmlformats.org/officeDocument/2006/relationships/hyperlink" Target="https://podminky.urs.cz/item/CS_URS_2022_02/417321515" TargetMode="External" /><Relationship Id="rId21" Type="http://schemas.openxmlformats.org/officeDocument/2006/relationships/hyperlink" Target="https://podminky.urs.cz/item/CS_URS_2022_02/417351115" TargetMode="External" /><Relationship Id="rId22" Type="http://schemas.openxmlformats.org/officeDocument/2006/relationships/hyperlink" Target="https://podminky.urs.cz/item/CS_URS_2022_02/417351116" TargetMode="External" /><Relationship Id="rId23" Type="http://schemas.openxmlformats.org/officeDocument/2006/relationships/hyperlink" Target="https://podminky.urs.cz/item/CS_URS_2022_02/417361821" TargetMode="External" /><Relationship Id="rId24" Type="http://schemas.openxmlformats.org/officeDocument/2006/relationships/hyperlink" Target="https://podminky.urs.cz/item/CS_URS_2022_02/430321212" TargetMode="External" /><Relationship Id="rId25" Type="http://schemas.openxmlformats.org/officeDocument/2006/relationships/hyperlink" Target="https://podminky.urs.cz/item/CS_URS_2022_02/430361821" TargetMode="External" /><Relationship Id="rId26" Type="http://schemas.openxmlformats.org/officeDocument/2006/relationships/hyperlink" Target="https://podminky.urs.cz/item/CS_URS_2022_02/434351141" TargetMode="External" /><Relationship Id="rId27" Type="http://schemas.openxmlformats.org/officeDocument/2006/relationships/hyperlink" Target="https://podminky.urs.cz/item/CS_URS_2022_02/434351142" TargetMode="External" /><Relationship Id="rId28" Type="http://schemas.openxmlformats.org/officeDocument/2006/relationships/hyperlink" Target="https://podminky.urs.cz/item/CS_URS_2022_02/564760001" TargetMode="External" /><Relationship Id="rId29" Type="http://schemas.openxmlformats.org/officeDocument/2006/relationships/hyperlink" Target="https://podminky.urs.cz/item/CS_URS_2022_02/596211110" TargetMode="External" /><Relationship Id="rId30" Type="http://schemas.openxmlformats.org/officeDocument/2006/relationships/hyperlink" Target="https://podminky.urs.cz/item/CS_URS_2022_02/612131121" TargetMode="External" /><Relationship Id="rId31" Type="http://schemas.openxmlformats.org/officeDocument/2006/relationships/hyperlink" Target="https://podminky.urs.cz/item/CS_URS_2022_02/612321141" TargetMode="External" /><Relationship Id="rId32" Type="http://schemas.openxmlformats.org/officeDocument/2006/relationships/hyperlink" Target="https://podminky.urs.cz/item/CS_URS_2022_02/612325302" TargetMode="External" /><Relationship Id="rId33" Type="http://schemas.openxmlformats.org/officeDocument/2006/relationships/hyperlink" Target="https://podminky.urs.cz/item/CS_URS_2022_02/612325419" TargetMode="External" /><Relationship Id="rId34" Type="http://schemas.openxmlformats.org/officeDocument/2006/relationships/hyperlink" Target="https://podminky.urs.cz/item/CS_URS_2022_02/619996117" TargetMode="External" /><Relationship Id="rId35" Type="http://schemas.openxmlformats.org/officeDocument/2006/relationships/hyperlink" Target="https://podminky.urs.cz/item/CS_URS_2022_02/619996145" TargetMode="External" /><Relationship Id="rId36" Type="http://schemas.openxmlformats.org/officeDocument/2006/relationships/hyperlink" Target="https://podminky.urs.cz/item/CS_URS_2022_02/621211012" TargetMode="External" /><Relationship Id="rId37" Type="http://schemas.openxmlformats.org/officeDocument/2006/relationships/hyperlink" Target="https://podminky.urs.cz/item/CS_URS_2022_02/622131121" TargetMode="External" /><Relationship Id="rId38" Type="http://schemas.openxmlformats.org/officeDocument/2006/relationships/hyperlink" Target="https://podminky.urs.cz/item/CS_URS_2022_02/622142001" TargetMode="External" /><Relationship Id="rId39" Type="http://schemas.openxmlformats.org/officeDocument/2006/relationships/hyperlink" Target="https://podminky.urs.cz/item/CS_URS_2022_02/622151011" TargetMode="External" /><Relationship Id="rId40" Type="http://schemas.openxmlformats.org/officeDocument/2006/relationships/hyperlink" Target="https://podminky.urs.cz/item/CS_URS_2022_02/622221021" TargetMode="External" /><Relationship Id="rId41" Type="http://schemas.openxmlformats.org/officeDocument/2006/relationships/hyperlink" Target="https://podminky.urs.cz/item/CS_URS_2022_02/622212051" TargetMode="External" /><Relationship Id="rId42" Type="http://schemas.openxmlformats.org/officeDocument/2006/relationships/hyperlink" Target="https://podminky.urs.cz/item/CS_URS_2022_02/622252001" TargetMode="External" /><Relationship Id="rId43" Type="http://schemas.openxmlformats.org/officeDocument/2006/relationships/hyperlink" Target="https://podminky.urs.cz/item/CS_URS_2022_02/622252002" TargetMode="External" /><Relationship Id="rId44" Type="http://schemas.openxmlformats.org/officeDocument/2006/relationships/hyperlink" Target="https://podminky.urs.cz/item/CS_URS_2022_02/622326359" TargetMode="External" /><Relationship Id="rId45" Type="http://schemas.openxmlformats.org/officeDocument/2006/relationships/hyperlink" Target="https://podminky.urs.cz/item/CS_URS_2022_02/622521012" TargetMode="External" /><Relationship Id="rId46" Type="http://schemas.openxmlformats.org/officeDocument/2006/relationships/hyperlink" Target="https://podminky.urs.cz/item/CS_URS_2022_02/629991011" TargetMode="External" /><Relationship Id="rId47" Type="http://schemas.openxmlformats.org/officeDocument/2006/relationships/hyperlink" Target="https://podminky.urs.cz/item/CS_URS_2022_02/631311113" TargetMode="External" /><Relationship Id="rId48" Type="http://schemas.openxmlformats.org/officeDocument/2006/relationships/hyperlink" Target="https://podminky.urs.cz/item/CS_URS_2022_02/631311114" TargetMode="External" /><Relationship Id="rId49" Type="http://schemas.openxmlformats.org/officeDocument/2006/relationships/hyperlink" Target="https://podminky.urs.cz/item/CS_URS_2022_02/631319011" TargetMode="External" /><Relationship Id="rId50" Type="http://schemas.openxmlformats.org/officeDocument/2006/relationships/hyperlink" Target="https://podminky.urs.cz/item/CS_URS_2022_02/631319171" TargetMode="External" /><Relationship Id="rId51" Type="http://schemas.openxmlformats.org/officeDocument/2006/relationships/hyperlink" Target="https://podminky.urs.cz/item/CS_URS_2022_02/631362021" TargetMode="External" /><Relationship Id="rId52" Type="http://schemas.openxmlformats.org/officeDocument/2006/relationships/hyperlink" Target="https://podminky.urs.cz/item/CS_URS_2022_02/634112113" TargetMode="External" /><Relationship Id="rId53" Type="http://schemas.openxmlformats.org/officeDocument/2006/relationships/hyperlink" Target="https://podminky.urs.cz/item/CS_URS_2022_02/941211111" TargetMode="External" /><Relationship Id="rId54" Type="http://schemas.openxmlformats.org/officeDocument/2006/relationships/hyperlink" Target="https://podminky.urs.cz/item/CS_URS_2022_02/941211112" TargetMode="External" /><Relationship Id="rId55" Type="http://schemas.openxmlformats.org/officeDocument/2006/relationships/hyperlink" Target="https://podminky.urs.cz/item/CS_URS_2022_02/941211211" TargetMode="External" /><Relationship Id="rId56" Type="http://schemas.openxmlformats.org/officeDocument/2006/relationships/hyperlink" Target="https://podminky.urs.cz/item/CS_URS_2022_02/941211811" TargetMode="External" /><Relationship Id="rId57" Type="http://schemas.openxmlformats.org/officeDocument/2006/relationships/hyperlink" Target="https://podminky.urs.cz/item/CS_URS_2022_02/941211812" TargetMode="External" /><Relationship Id="rId58" Type="http://schemas.openxmlformats.org/officeDocument/2006/relationships/hyperlink" Target="https://podminky.urs.cz/item/CS_URS_2022_02/942322111" TargetMode="External" /><Relationship Id="rId59" Type="http://schemas.openxmlformats.org/officeDocument/2006/relationships/hyperlink" Target="https://podminky.urs.cz/item/CS_URS_2022_02/942322211" TargetMode="External" /><Relationship Id="rId60" Type="http://schemas.openxmlformats.org/officeDocument/2006/relationships/hyperlink" Target="https://podminky.urs.cz/item/CS_URS_2022_02/942322811" TargetMode="External" /><Relationship Id="rId61" Type="http://schemas.openxmlformats.org/officeDocument/2006/relationships/hyperlink" Target="https://podminky.urs.cz/item/CS_URS_2022_02/945421112" TargetMode="External" /><Relationship Id="rId62" Type="http://schemas.openxmlformats.org/officeDocument/2006/relationships/hyperlink" Target="https://podminky.urs.cz/item/CS_URS_2022_02/949101112" TargetMode="External" /><Relationship Id="rId63" Type="http://schemas.openxmlformats.org/officeDocument/2006/relationships/hyperlink" Target="https://podminky.urs.cz/item/CS_URS_2022_02/952901111" TargetMode="External" /><Relationship Id="rId64" Type="http://schemas.openxmlformats.org/officeDocument/2006/relationships/hyperlink" Target="https://podminky.urs.cz/item/CS_URS_2022_02/953943211" TargetMode="External" /><Relationship Id="rId65" Type="http://schemas.openxmlformats.org/officeDocument/2006/relationships/hyperlink" Target="https://podminky.urs.cz/item/CS_URS_2022_02/953961114" TargetMode="External" /><Relationship Id="rId66" Type="http://schemas.openxmlformats.org/officeDocument/2006/relationships/hyperlink" Target="https://podminky.urs.cz/item/CS_URS_2022_02/953965133" TargetMode="External" /><Relationship Id="rId67" Type="http://schemas.openxmlformats.org/officeDocument/2006/relationships/hyperlink" Target="https://podminky.urs.cz/item/CS_URS_2022_02/973031325" TargetMode="External" /><Relationship Id="rId68" Type="http://schemas.openxmlformats.org/officeDocument/2006/relationships/hyperlink" Target="https://podminky.urs.cz/item/CS_URS_2022_02/997013154" TargetMode="External" /><Relationship Id="rId69" Type="http://schemas.openxmlformats.org/officeDocument/2006/relationships/hyperlink" Target="https://podminky.urs.cz/item/CS_URS_2022_02/997013501" TargetMode="External" /><Relationship Id="rId70" Type="http://schemas.openxmlformats.org/officeDocument/2006/relationships/hyperlink" Target="https://podminky.urs.cz/item/CS_URS_2022_02/997013509" TargetMode="External" /><Relationship Id="rId71" Type="http://schemas.openxmlformats.org/officeDocument/2006/relationships/hyperlink" Target="https://podminky.urs.cz/item/CS_URS_2022_02/997013631" TargetMode="External" /><Relationship Id="rId72" Type="http://schemas.openxmlformats.org/officeDocument/2006/relationships/hyperlink" Target="https://podminky.urs.cz/item/CS_URS_2022_02/998017003" TargetMode="External" /><Relationship Id="rId73" Type="http://schemas.openxmlformats.org/officeDocument/2006/relationships/hyperlink" Target="https://podminky.urs.cz/item/CS_URS_2022_02/711111002" TargetMode="External" /><Relationship Id="rId74" Type="http://schemas.openxmlformats.org/officeDocument/2006/relationships/hyperlink" Target="https://podminky.urs.cz/item/CS_URS_2022_02/711141559" TargetMode="External" /><Relationship Id="rId75" Type="http://schemas.openxmlformats.org/officeDocument/2006/relationships/hyperlink" Target="https://podminky.urs.cz/item/CS_URS_2022_02/998711203" TargetMode="External" /><Relationship Id="rId76" Type="http://schemas.openxmlformats.org/officeDocument/2006/relationships/hyperlink" Target="https://podminky.urs.cz/item/CS_URS_2022_02/713121111" TargetMode="External" /><Relationship Id="rId77" Type="http://schemas.openxmlformats.org/officeDocument/2006/relationships/hyperlink" Target="https://podminky.urs.cz/item/CS_URS_2022_02/713121121" TargetMode="External" /><Relationship Id="rId78" Type="http://schemas.openxmlformats.org/officeDocument/2006/relationships/hyperlink" Target="https://podminky.urs.cz/item/CS_URS_2022_02/713121122" TargetMode="External" /><Relationship Id="rId79" Type="http://schemas.openxmlformats.org/officeDocument/2006/relationships/hyperlink" Target="https://podminky.urs.cz/item/CS_URS_2022_02/713131141" TargetMode="External" /><Relationship Id="rId80" Type="http://schemas.openxmlformats.org/officeDocument/2006/relationships/hyperlink" Target="https://podminky.urs.cz/item/CS_URS_2022_02/713151111" TargetMode="External" /><Relationship Id="rId81" Type="http://schemas.openxmlformats.org/officeDocument/2006/relationships/hyperlink" Target="https://podminky.urs.cz/item/CS_URS_2022_02/713191132" TargetMode="External" /><Relationship Id="rId82" Type="http://schemas.openxmlformats.org/officeDocument/2006/relationships/hyperlink" Target="https://podminky.urs.cz/item/CS_URS_2022_02/998713203" TargetMode="External" /><Relationship Id="rId83" Type="http://schemas.openxmlformats.org/officeDocument/2006/relationships/hyperlink" Target="https://podminky.urs.cz/item/CS_URS_2022_02/762081150" TargetMode="External" /><Relationship Id="rId84" Type="http://schemas.openxmlformats.org/officeDocument/2006/relationships/hyperlink" Target="https://podminky.urs.cz/item/CS_URS_2022_02/762083121" TargetMode="External" /><Relationship Id="rId85" Type="http://schemas.openxmlformats.org/officeDocument/2006/relationships/hyperlink" Target="https://podminky.urs.cz/item/CS_URS_2022_02/762332542" TargetMode="External" /><Relationship Id="rId86" Type="http://schemas.openxmlformats.org/officeDocument/2006/relationships/hyperlink" Target="https://podminky.urs.cz/item/CS_URS_2022_02/762332543" TargetMode="External" /><Relationship Id="rId87" Type="http://schemas.openxmlformats.org/officeDocument/2006/relationships/hyperlink" Target="https://podminky.urs.cz/item/CS_URS_2022_02/762332544" TargetMode="External" /><Relationship Id="rId88" Type="http://schemas.openxmlformats.org/officeDocument/2006/relationships/hyperlink" Target="https://podminky.urs.cz/item/CS_URS_2022_02/762332641" TargetMode="External" /><Relationship Id="rId89" Type="http://schemas.openxmlformats.org/officeDocument/2006/relationships/hyperlink" Target="https://podminky.urs.cz/item/CS_URS_2022_02/762332645" TargetMode="External" /><Relationship Id="rId90" Type="http://schemas.openxmlformats.org/officeDocument/2006/relationships/hyperlink" Target="https://podminky.urs.cz/item/CS_URS_2022_02/762341042" TargetMode="External" /><Relationship Id="rId91" Type="http://schemas.openxmlformats.org/officeDocument/2006/relationships/hyperlink" Target="https://podminky.urs.cz/item/CS_URS_2022_02/762341270" TargetMode="External" /><Relationship Id="rId92" Type="http://schemas.openxmlformats.org/officeDocument/2006/relationships/hyperlink" Target="https://podminky.urs.cz/item/CS_URS_2022_02/762342214" TargetMode="External" /><Relationship Id="rId93" Type="http://schemas.openxmlformats.org/officeDocument/2006/relationships/hyperlink" Target="https://podminky.urs.cz/item/CS_URS_2022_02/762342511" TargetMode="External" /><Relationship Id="rId94" Type="http://schemas.openxmlformats.org/officeDocument/2006/relationships/hyperlink" Target="https://podminky.urs.cz/item/CS_URS_2022_02/762395000" TargetMode="External" /><Relationship Id="rId95" Type="http://schemas.openxmlformats.org/officeDocument/2006/relationships/hyperlink" Target="https://podminky.urs.cz/item/CS_URS_2022_02/762511145" TargetMode="External" /><Relationship Id="rId96" Type="http://schemas.openxmlformats.org/officeDocument/2006/relationships/hyperlink" Target="https://podminky.urs.cz/item/CS_URS_2022_02/762511277" TargetMode="External" /><Relationship Id="rId97" Type="http://schemas.openxmlformats.org/officeDocument/2006/relationships/hyperlink" Target="https://podminky.urs.cz/item/CS_URS_2022_02/762511264" TargetMode="External" /><Relationship Id="rId98" Type="http://schemas.openxmlformats.org/officeDocument/2006/relationships/hyperlink" Target="https://podminky.urs.cz/item/CS_URS_2022_02/762512261" TargetMode="External" /><Relationship Id="rId99" Type="http://schemas.openxmlformats.org/officeDocument/2006/relationships/hyperlink" Target="https://podminky.urs.cz/item/CS_URS_2022_02/762595001" TargetMode="External" /><Relationship Id="rId100" Type="http://schemas.openxmlformats.org/officeDocument/2006/relationships/hyperlink" Target="https://podminky.urs.cz/item/CS_URS_2022_02/998762203" TargetMode="External" /><Relationship Id="rId101" Type="http://schemas.openxmlformats.org/officeDocument/2006/relationships/hyperlink" Target="https://podminky.urs.cz/item/CS_URS_2022_02/763111314" TargetMode="External" /><Relationship Id="rId102" Type="http://schemas.openxmlformats.org/officeDocument/2006/relationships/hyperlink" Target="https://podminky.urs.cz/item/CS_URS_2022_02/763111333" TargetMode="External" /><Relationship Id="rId103" Type="http://schemas.openxmlformats.org/officeDocument/2006/relationships/hyperlink" Target="https://podminky.urs.cz/item/CS_URS_2022_02/763121411" TargetMode="External" /><Relationship Id="rId104" Type="http://schemas.openxmlformats.org/officeDocument/2006/relationships/hyperlink" Target="https://podminky.urs.cz/item/CS_URS_2022_02/763121415" TargetMode="External" /><Relationship Id="rId105" Type="http://schemas.openxmlformats.org/officeDocument/2006/relationships/hyperlink" Target="https://podminky.urs.cz/item/CS_URS_2022_02/763121422" TargetMode="External" /><Relationship Id="rId106" Type="http://schemas.openxmlformats.org/officeDocument/2006/relationships/hyperlink" Target="https://podminky.urs.cz/item/CS_URS_2022_02/763131431" TargetMode="External" /><Relationship Id="rId107" Type="http://schemas.openxmlformats.org/officeDocument/2006/relationships/hyperlink" Target="https://podminky.urs.cz/item/CS_URS_2022_02/763131751" TargetMode="External" /><Relationship Id="rId108" Type="http://schemas.openxmlformats.org/officeDocument/2006/relationships/hyperlink" Target="https://podminky.urs.cz/item/CS_URS_2022_02/763132121" TargetMode="External" /><Relationship Id="rId109" Type="http://schemas.openxmlformats.org/officeDocument/2006/relationships/hyperlink" Target="https://podminky.urs.cz/item/CS_URS_2022_02/763158115" TargetMode="External" /><Relationship Id="rId110" Type="http://schemas.openxmlformats.org/officeDocument/2006/relationships/hyperlink" Target="https://podminky.urs.cz/item/CS_URS_2022_02/763158118" TargetMode="External" /><Relationship Id="rId111" Type="http://schemas.openxmlformats.org/officeDocument/2006/relationships/hyperlink" Target="https://podminky.urs.cz/item/CS_URS_2022_02/763161751" TargetMode="External" /><Relationship Id="rId112" Type="http://schemas.openxmlformats.org/officeDocument/2006/relationships/hyperlink" Target="https://podminky.urs.cz/item/CS_URS_2022_02/763181311" TargetMode="External" /><Relationship Id="rId113" Type="http://schemas.openxmlformats.org/officeDocument/2006/relationships/hyperlink" Target="https://podminky.urs.cz/item/CS_URS_2022_02/763182411" TargetMode="External" /><Relationship Id="rId114" Type="http://schemas.openxmlformats.org/officeDocument/2006/relationships/hyperlink" Target="https://podminky.urs.cz/item/CS_URS_2022_02/763264542" TargetMode="External" /><Relationship Id="rId115" Type="http://schemas.openxmlformats.org/officeDocument/2006/relationships/hyperlink" Target="https://podminky.urs.cz/item/CS_URS_2022_02/763782213" TargetMode="External" /><Relationship Id="rId116" Type="http://schemas.openxmlformats.org/officeDocument/2006/relationships/hyperlink" Target="https://podminky.urs.cz/item/CS_URS_2022_02/998763403" TargetMode="External" /><Relationship Id="rId117" Type="http://schemas.openxmlformats.org/officeDocument/2006/relationships/hyperlink" Target="https://podminky.urs.cz/item/CS_URS_2022_02/764002414" TargetMode="External" /><Relationship Id="rId118" Type="http://schemas.openxmlformats.org/officeDocument/2006/relationships/hyperlink" Target="https://podminky.urs.cz/item/CS_URS_2022_02/764131403" TargetMode="External" /><Relationship Id="rId119" Type="http://schemas.openxmlformats.org/officeDocument/2006/relationships/hyperlink" Target="https://podminky.urs.cz/item/CS_URS_2022_02/764131491" TargetMode="External" /><Relationship Id="rId120" Type="http://schemas.openxmlformats.org/officeDocument/2006/relationships/hyperlink" Target="https://podminky.urs.cz/item/CS_URS_2022_02/764231466" TargetMode="External" /><Relationship Id="rId121" Type="http://schemas.openxmlformats.org/officeDocument/2006/relationships/hyperlink" Target="https://podminky.urs.cz/item/CS_URS_2022_02/764232403" TargetMode="External" /><Relationship Id="rId122" Type="http://schemas.openxmlformats.org/officeDocument/2006/relationships/hyperlink" Target="https://podminky.urs.cz/item/CS_URS_2022_02/764232437" TargetMode="External" /><Relationship Id="rId123" Type="http://schemas.openxmlformats.org/officeDocument/2006/relationships/hyperlink" Target="https://podminky.urs.cz/item/CS_URS_2022_02/764235406" TargetMode="External" /><Relationship Id="rId124" Type="http://schemas.openxmlformats.org/officeDocument/2006/relationships/hyperlink" Target="https://podminky.urs.cz/item/CS_URS_2022_02/764235411" TargetMode="External" /><Relationship Id="rId125" Type="http://schemas.openxmlformats.org/officeDocument/2006/relationships/hyperlink" Target="https://podminky.urs.cz/item/CS_URS_2022_02/764246404" TargetMode="External" /><Relationship Id="rId126" Type="http://schemas.openxmlformats.org/officeDocument/2006/relationships/hyperlink" Target="https://podminky.urs.cz/item/CS_URS_2022_02/764331413" TargetMode="External" /><Relationship Id="rId127" Type="http://schemas.openxmlformats.org/officeDocument/2006/relationships/hyperlink" Target="https://podminky.urs.cz/item/CS_URS_2022_02/764531404" TargetMode="External" /><Relationship Id="rId128" Type="http://schemas.openxmlformats.org/officeDocument/2006/relationships/hyperlink" Target="https://podminky.urs.cz/item/CS_URS_2022_02/764531446" TargetMode="External" /><Relationship Id="rId129" Type="http://schemas.openxmlformats.org/officeDocument/2006/relationships/hyperlink" Target="https://podminky.urs.cz/item/CS_URS_2022_02/764533412" TargetMode="External" /><Relationship Id="rId130" Type="http://schemas.openxmlformats.org/officeDocument/2006/relationships/hyperlink" Target="https://podminky.urs.cz/item/CS_URS_2022_02/764538424" TargetMode="External" /><Relationship Id="rId131" Type="http://schemas.openxmlformats.org/officeDocument/2006/relationships/hyperlink" Target="https://podminky.urs.cz/item/CS_URS_2022_02/998764203" TargetMode="External" /><Relationship Id="rId132" Type="http://schemas.openxmlformats.org/officeDocument/2006/relationships/hyperlink" Target="https://podminky.urs.cz/item/CS_URS_2022_02/765111015" TargetMode="External" /><Relationship Id="rId133" Type="http://schemas.openxmlformats.org/officeDocument/2006/relationships/hyperlink" Target="https://podminky.urs.cz/item/CS_URS_2022_02/765111201" TargetMode="External" /><Relationship Id="rId134" Type="http://schemas.openxmlformats.org/officeDocument/2006/relationships/hyperlink" Target="https://podminky.urs.cz/item/CS_URS_2022_02/765111253" TargetMode="External" /><Relationship Id="rId135" Type="http://schemas.openxmlformats.org/officeDocument/2006/relationships/hyperlink" Target="https://podminky.urs.cz/item/CS_URS_2022_02/765111403" TargetMode="External" /><Relationship Id="rId136" Type="http://schemas.openxmlformats.org/officeDocument/2006/relationships/hyperlink" Target="https://podminky.urs.cz/item/CS_URS_2022_02/765111404" TargetMode="External" /><Relationship Id="rId137" Type="http://schemas.openxmlformats.org/officeDocument/2006/relationships/hyperlink" Target="https://podminky.urs.cz/item/CS_URS_2022_02/765111503" TargetMode="External" /><Relationship Id="rId138" Type="http://schemas.openxmlformats.org/officeDocument/2006/relationships/hyperlink" Target="https://podminky.urs.cz/item/CS_URS_2022_02/765115302" TargetMode="External" /><Relationship Id="rId139" Type="http://schemas.openxmlformats.org/officeDocument/2006/relationships/hyperlink" Target="https://podminky.urs.cz/item/CS_URS_2022_02/765115351" TargetMode="External" /><Relationship Id="rId140" Type="http://schemas.openxmlformats.org/officeDocument/2006/relationships/hyperlink" Target="https://podminky.urs.cz/item/CS_URS_2022_02/765115352" TargetMode="External" /><Relationship Id="rId141" Type="http://schemas.openxmlformats.org/officeDocument/2006/relationships/hyperlink" Target="https://podminky.urs.cz/item/CS_URS_2022_02/765115401" TargetMode="External" /><Relationship Id="rId142" Type="http://schemas.openxmlformats.org/officeDocument/2006/relationships/hyperlink" Target="https://podminky.urs.cz/item/CS_URS_2022_02/765115421" TargetMode="External" /><Relationship Id="rId143" Type="http://schemas.openxmlformats.org/officeDocument/2006/relationships/hyperlink" Target="https://podminky.urs.cz/item/CS_URS_2022_02/765191001" TargetMode="External" /><Relationship Id="rId144" Type="http://schemas.openxmlformats.org/officeDocument/2006/relationships/hyperlink" Target="https://podminky.urs.cz/item/CS_URS_2022_02/765191021" TargetMode="External" /><Relationship Id="rId145" Type="http://schemas.openxmlformats.org/officeDocument/2006/relationships/hyperlink" Target="https://podminky.urs.cz/item/CS_URS_2022_02/765191045" TargetMode="External" /><Relationship Id="rId146" Type="http://schemas.openxmlformats.org/officeDocument/2006/relationships/hyperlink" Target="https://podminky.urs.cz/item/CS_URS_2022_02/765191051" TargetMode="External" /><Relationship Id="rId147" Type="http://schemas.openxmlformats.org/officeDocument/2006/relationships/hyperlink" Target="https://podminky.urs.cz/item/CS_URS_2022_02/765191071" TargetMode="External" /><Relationship Id="rId148" Type="http://schemas.openxmlformats.org/officeDocument/2006/relationships/hyperlink" Target="https://podminky.urs.cz/item/CS_URS_2022_02/765191091" TargetMode="External" /><Relationship Id="rId149" Type="http://schemas.openxmlformats.org/officeDocument/2006/relationships/hyperlink" Target="https://podminky.urs.cz/item/CS_URS_2022_02/998765203" TargetMode="External" /><Relationship Id="rId150" Type="http://schemas.openxmlformats.org/officeDocument/2006/relationships/hyperlink" Target="https://podminky.urs.cz/item/CS_URS_2022_02/766231113" TargetMode="External" /><Relationship Id="rId151" Type="http://schemas.openxmlformats.org/officeDocument/2006/relationships/hyperlink" Target="https://podminky.urs.cz/item/CS_URS_2022_02/766671023" TargetMode="External" /><Relationship Id="rId152" Type="http://schemas.openxmlformats.org/officeDocument/2006/relationships/hyperlink" Target="https://podminky.urs.cz/item/CS_URS_2022_02/766671026" TargetMode="External" /><Relationship Id="rId153" Type="http://schemas.openxmlformats.org/officeDocument/2006/relationships/hyperlink" Target="https://podminky.urs.cz/item/CS_URS_2022_02/766694112" TargetMode="External" /><Relationship Id="rId154" Type="http://schemas.openxmlformats.org/officeDocument/2006/relationships/hyperlink" Target="https://podminky.urs.cz/item/CS_URS_2022_02/766694113" TargetMode="External" /><Relationship Id="rId155" Type="http://schemas.openxmlformats.org/officeDocument/2006/relationships/hyperlink" Target="https://podminky.urs.cz/item/CS_URS_2022_02/998766203" TargetMode="External" /><Relationship Id="rId156" Type="http://schemas.openxmlformats.org/officeDocument/2006/relationships/hyperlink" Target="https://podminky.urs.cz/item/CS_URS_2022_02/767610127" TargetMode="External" /><Relationship Id="rId157" Type="http://schemas.openxmlformats.org/officeDocument/2006/relationships/hyperlink" Target="https://podminky.urs.cz/item/CS_URS_2022_02/767610128" TargetMode="External" /><Relationship Id="rId158" Type="http://schemas.openxmlformats.org/officeDocument/2006/relationships/hyperlink" Target="https://podminky.urs.cz/item/CS_URS_2022_02/767627306" TargetMode="External" /><Relationship Id="rId159" Type="http://schemas.openxmlformats.org/officeDocument/2006/relationships/hyperlink" Target="https://podminky.urs.cz/item/CS_URS_2022_02/767627307" TargetMode="External" /><Relationship Id="rId160" Type="http://schemas.openxmlformats.org/officeDocument/2006/relationships/hyperlink" Target="https://podminky.urs.cz/item/CS_URS_2022_02/767995113" TargetMode="External" /><Relationship Id="rId161" Type="http://schemas.openxmlformats.org/officeDocument/2006/relationships/hyperlink" Target="https://podminky.urs.cz/item/CS_URS_2022_02/767995114" TargetMode="External" /><Relationship Id="rId162" Type="http://schemas.openxmlformats.org/officeDocument/2006/relationships/hyperlink" Target="https://podminky.urs.cz/item/CS_URS_2022_02/998767203" TargetMode="External" /><Relationship Id="rId163" Type="http://schemas.openxmlformats.org/officeDocument/2006/relationships/hyperlink" Target="https://podminky.urs.cz/item/CS_URS_2022_02/771111011" TargetMode="External" /><Relationship Id="rId164" Type="http://schemas.openxmlformats.org/officeDocument/2006/relationships/hyperlink" Target="https://podminky.urs.cz/item/CS_URS_2022_02/771111012" TargetMode="External" /><Relationship Id="rId165" Type="http://schemas.openxmlformats.org/officeDocument/2006/relationships/hyperlink" Target="https://podminky.urs.cz/item/CS_URS_2022_02/771121011" TargetMode="External" /><Relationship Id="rId166" Type="http://schemas.openxmlformats.org/officeDocument/2006/relationships/hyperlink" Target="https://podminky.urs.cz/item/CS_URS_2022_02/771151012" TargetMode="External" /><Relationship Id="rId167" Type="http://schemas.openxmlformats.org/officeDocument/2006/relationships/hyperlink" Target="https://podminky.urs.cz/item/CS_URS_2022_02/771161022" TargetMode="External" /><Relationship Id="rId168" Type="http://schemas.openxmlformats.org/officeDocument/2006/relationships/hyperlink" Target="https://podminky.urs.cz/item/CS_URS_2022_02/771274123" TargetMode="External" /><Relationship Id="rId169" Type="http://schemas.openxmlformats.org/officeDocument/2006/relationships/hyperlink" Target="https://podminky.urs.cz/item/CS_URS_2022_02/771274232" TargetMode="External" /><Relationship Id="rId170" Type="http://schemas.openxmlformats.org/officeDocument/2006/relationships/hyperlink" Target="https://podminky.urs.cz/item/CS_URS_2022_02/771474113" TargetMode="External" /><Relationship Id="rId171" Type="http://schemas.openxmlformats.org/officeDocument/2006/relationships/hyperlink" Target="https://podminky.urs.cz/item/CS_URS_2022_02/771474133" TargetMode="External" /><Relationship Id="rId172" Type="http://schemas.openxmlformats.org/officeDocument/2006/relationships/hyperlink" Target="https://podminky.urs.cz/item/CS_URS_2022_02/771574263" TargetMode="External" /><Relationship Id="rId173" Type="http://schemas.openxmlformats.org/officeDocument/2006/relationships/hyperlink" Target="https://podminky.urs.cz/item/CS_URS_2022_02/771591112" TargetMode="External" /><Relationship Id="rId174" Type="http://schemas.openxmlformats.org/officeDocument/2006/relationships/hyperlink" Target="https://podminky.urs.cz/item/CS_URS_2022_02/771591115" TargetMode="External" /><Relationship Id="rId175" Type="http://schemas.openxmlformats.org/officeDocument/2006/relationships/hyperlink" Target="https://podminky.urs.cz/item/CS_URS_2022_02/771591117" TargetMode="External" /><Relationship Id="rId176" Type="http://schemas.openxmlformats.org/officeDocument/2006/relationships/hyperlink" Target="https://podminky.urs.cz/item/CS_URS_2022_02/771591241" TargetMode="External" /><Relationship Id="rId177" Type="http://schemas.openxmlformats.org/officeDocument/2006/relationships/hyperlink" Target="https://podminky.urs.cz/item/CS_URS_2022_02/771591242" TargetMode="External" /><Relationship Id="rId178" Type="http://schemas.openxmlformats.org/officeDocument/2006/relationships/hyperlink" Target="https://podminky.urs.cz/item/CS_URS_2022_02/771591264" TargetMode="External" /><Relationship Id="rId179" Type="http://schemas.openxmlformats.org/officeDocument/2006/relationships/hyperlink" Target="https://podminky.urs.cz/item/CS_URS_2022_02/771592011" TargetMode="External" /><Relationship Id="rId180" Type="http://schemas.openxmlformats.org/officeDocument/2006/relationships/hyperlink" Target="https://podminky.urs.cz/item/CS_URS_2022_02/998771203" TargetMode="External" /><Relationship Id="rId181" Type="http://schemas.openxmlformats.org/officeDocument/2006/relationships/hyperlink" Target="https://podminky.urs.cz/item/CS_URS_2022_02/776111311" TargetMode="External" /><Relationship Id="rId182" Type="http://schemas.openxmlformats.org/officeDocument/2006/relationships/hyperlink" Target="https://podminky.urs.cz/item/CS_URS_2022_02/776121112" TargetMode="External" /><Relationship Id="rId183" Type="http://schemas.openxmlformats.org/officeDocument/2006/relationships/hyperlink" Target="https://podminky.urs.cz/item/CS_URS_2022_02/776141113" TargetMode="External" /><Relationship Id="rId184" Type="http://schemas.openxmlformats.org/officeDocument/2006/relationships/hyperlink" Target="https://podminky.urs.cz/item/CS_URS_2022_02/776221111" TargetMode="External" /><Relationship Id="rId185" Type="http://schemas.openxmlformats.org/officeDocument/2006/relationships/hyperlink" Target="https://podminky.urs.cz/item/CS_URS_2022_02/776411111" TargetMode="External" /><Relationship Id="rId186" Type="http://schemas.openxmlformats.org/officeDocument/2006/relationships/hyperlink" Target="https://podminky.urs.cz/item/CS_URS_2022_02/776991121" TargetMode="External" /><Relationship Id="rId187" Type="http://schemas.openxmlformats.org/officeDocument/2006/relationships/hyperlink" Target="https://podminky.urs.cz/item/CS_URS_2022_02/998776203" TargetMode="External" /><Relationship Id="rId188" Type="http://schemas.openxmlformats.org/officeDocument/2006/relationships/hyperlink" Target="https://podminky.urs.cz/item/CS_URS_2022_02/777111111" TargetMode="External" /><Relationship Id="rId189" Type="http://schemas.openxmlformats.org/officeDocument/2006/relationships/hyperlink" Target="https://podminky.urs.cz/item/CS_URS_2022_02/777131101" TargetMode="External" /><Relationship Id="rId190" Type="http://schemas.openxmlformats.org/officeDocument/2006/relationships/hyperlink" Target="https://podminky.urs.cz/item/CS_URS_2022_02/777511103" TargetMode="External" /><Relationship Id="rId191" Type="http://schemas.openxmlformats.org/officeDocument/2006/relationships/hyperlink" Target="https://podminky.urs.cz/item/CS_URS_2022_02/777611101" TargetMode="External" /><Relationship Id="rId192" Type="http://schemas.openxmlformats.org/officeDocument/2006/relationships/hyperlink" Target="https://podminky.urs.cz/item/CS_URS_2022_02/777911113" TargetMode="External" /><Relationship Id="rId193" Type="http://schemas.openxmlformats.org/officeDocument/2006/relationships/hyperlink" Target="https://podminky.urs.cz/item/CS_URS_2022_02/998777203" TargetMode="External" /><Relationship Id="rId194" Type="http://schemas.openxmlformats.org/officeDocument/2006/relationships/hyperlink" Target="https://podminky.urs.cz/item/CS_URS_2022_02/781111011" TargetMode="External" /><Relationship Id="rId195" Type="http://schemas.openxmlformats.org/officeDocument/2006/relationships/hyperlink" Target="https://podminky.urs.cz/item/CS_URS_2022_02/781121011" TargetMode="External" /><Relationship Id="rId196" Type="http://schemas.openxmlformats.org/officeDocument/2006/relationships/hyperlink" Target="https://podminky.urs.cz/item/CS_URS_2022_02/781474112" TargetMode="External" /><Relationship Id="rId197" Type="http://schemas.openxmlformats.org/officeDocument/2006/relationships/hyperlink" Target="https://podminky.urs.cz/item/CS_URS_2022_02/781477111" TargetMode="External" /><Relationship Id="rId198" Type="http://schemas.openxmlformats.org/officeDocument/2006/relationships/hyperlink" Target="https://podminky.urs.cz/item/CS_URS_2022_02/781494111" TargetMode="External" /><Relationship Id="rId199" Type="http://schemas.openxmlformats.org/officeDocument/2006/relationships/hyperlink" Target="https://podminky.urs.cz/item/CS_URS_2022_02/781495115" TargetMode="External" /><Relationship Id="rId200" Type="http://schemas.openxmlformats.org/officeDocument/2006/relationships/hyperlink" Target="https://podminky.urs.cz/item/CS_URS_2022_02/781495211" TargetMode="External" /><Relationship Id="rId201" Type="http://schemas.openxmlformats.org/officeDocument/2006/relationships/hyperlink" Target="https://podminky.urs.cz/item/CS_URS_2022_02/998781203" TargetMode="External" /><Relationship Id="rId202" Type="http://schemas.openxmlformats.org/officeDocument/2006/relationships/hyperlink" Target="https://podminky.urs.cz/item/CS_URS_2022_02/782132412" TargetMode="External" /><Relationship Id="rId203" Type="http://schemas.openxmlformats.org/officeDocument/2006/relationships/hyperlink" Target="https://podminky.urs.cz/item/CS_URS_2022_02/998782201" TargetMode="External" /><Relationship Id="rId204" Type="http://schemas.openxmlformats.org/officeDocument/2006/relationships/hyperlink" Target="https://podminky.urs.cz/item/CS_URS_2022_02/783301313" TargetMode="External" /><Relationship Id="rId205" Type="http://schemas.openxmlformats.org/officeDocument/2006/relationships/hyperlink" Target="https://podminky.urs.cz/item/CS_URS_2022_02/783301401" TargetMode="External" /><Relationship Id="rId206" Type="http://schemas.openxmlformats.org/officeDocument/2006/relationships/hyperlink" Target="https://podminky.urs.cz/item/CS_URS_2022_02/783314203" TargetMode="External" /><Relationship Id="rId207" Type="http://schemas.openxmlformats.org/officeDocument/2006/relationships/hyperlink" Target="https://podminky.urs.cz/item/CS_URS_2022_02/784111001" TargetMode="External" /><Relationship Id="rId208" Type="http://schemas.openxmlformats.org/officeDocument/2006/relationships/hyperlink" Target="https://podminky.urs.cz/item/CS_URS_2022_02/784181101" TargetMode="External" /><Relationship Id="rId209" Type="http://schemas.openxmlformats.org/officeDocument/2006/relationships/hyperlink" Target="https://podminky.urs.cz/item/CS_URS_2022_02/784211101" TargetMode="External" /><Relationship Id="rId210" Type="http://schemas.openxmlformats.org/officeDocument/2006/relationships/hyperlink" Target="https://podminky.urs.cz/item/CS_URS_2022_02/786623111" TargetMode="External" /><Relationship Id="rId211" Type="http://schemas.openxmlformats.org/officeDocument/2006/relationships/hyperlink" Target="https://podminky.urs.cz/item/CS_URS_2022_02/786626121" TargetMode="External" /><Relationship Id="rId212" Type="http://schemas.openxmlformats.org/officeDocument/2006/relationships/hyperlink" Target="https://podminky.urs.cz/item/CS_URS_2022_02/998786203" TargetMode="External" /><Relationship Id="rId213" Type="http://schemas.openxmlformats.org/officeDocument/2006/relationships/hyperlink" Target="https://podminky.urs.cz/item/CS_URS_2022_02/HZS1442" TargetMode="External" /><Relationship Id="rId2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434000" TargetMode="External" /><Relationship Id="rId2" Type="http://schemas.openxmlformats.org/officeDocument/2006/relationships/hyperlink" Target="https://podminky.urs.cz/item/CS_URS_2022_02/011503000" TargetMode="External" /><Relationship Id="rId3" Type="http://schemas.openxmlformats.org/officeDocument/2006/relationships/hyperlink" Target="https://podminky.urs.cz/item/CS_URS_2022_02/013124000" TargetMode="External" /><Relationship Id="rId4" Type="http://schemas.openxmlformats.org/officeDocument/2006/relationships/hyperlink" Target="https://podminky.urs.cz/item/CS_URS_2022_02/013194000" TargetMode="External" /><Relationship Id="rId5" Type="http://schemas.openxmlformats.org/officeDocument/2006/relationships/hyperlink" Target="https://podminky.urs.cz/item/CS_URS_2022_02/013244000" TargetMode="External" /><Relationship Id="rId6" Type="http://schemas.openxmlformats.org/officeDocument/2006/relationships/hyperlink" Target="https://podminky.urs.cz/item/CS_URS_2022_02/013254000" TargetMode="External" /><Relationship Id="rId7" Type="http://schemas.openxmlformats.org/officeDocument/2006/relationships/hyperlink" Target="https://podminky.urs.cz/item/CS_URS_2022_02/013274000" TargetMode="External" /><Relationship Id="rId8" Type="http://schemas.openxmlformats.org/officeDocument/2006/relationships/hyperlink" Target="https://podminky.urs.cz/item/CS_URS_2022_02/013284000" TargetMode="External" /><Relationship Id="rId9" Type="http://schemas.openxmlformats.org/officeDocument/2006/relationships/hyperlink" Target="https://podminky.urs.cz/item/CS_URS_2022_02/030001000" TargetMode="External" /><Relationship Id="rId10" Type="http://schemas.openxmlformats.org/officeDocument/2006/relationships/hyperlink" Target="https://podminky.urs.cz/item/CS_URS_2022_02/033002000" TargetMode="External" /><Relationship Id="rId11" Type="http://schemas.openxmlformats.org/officeDocument/2006/relationships/hyperlink" Target="https://podminky.urs.cz/item/CS_URS_2022_02/035002000" TargetMode="External" /><Relationship Id="rId12" Type="http://schemas.openxmlformats.org/officeDocument/2006/relationships/hyperlink" Target="https://podminky.urs.cz/item/CS_URS_2022_02/052103000" TargetMode="External" /><Relationship Id="rId13" Type="http://schemas.openxmlformats.org/officeDocument/2006/relationships/hyperlink" Target="https://podminky.urs.cz/item/CS_URS_2022_02/065002000" TargetMode="External" /><Relationship Id="rId14" Type="http://schemas.openxmlformats.org/officeDocument/2006/relationships/hyperlink" Target="https://podminky.urs.cz/item/CS_URS_2022_02/094104000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22/393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gymnáziu Hostivice - rekonstrukce gymnázia II.etapa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Gymnázium Hostivice, Komenského 141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9. 12. 2022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Středočeský kraj, Zborovská 81/11, Praha 5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Petr Petele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Petr Petele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Bourací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Bourací práce'!P96</f>
        <v>0</v>
      </c>
      <c r="AV55" s="121">
        <f>'01 - Bourací práce'!J33</f>
        <v>0</v>
      </c>
      <c r="AW55" s="121">
        <f>'01 - Bourací práce'!J34</f>
        <v>0</v>
      </c>
      <c r="AX55" s="121">
        <f>'01 - Bourací práce'!J35</f>
        <v>0</v>
      </c>
      <c r="AY55" s="121">
        <f>'01 - Bourací práce'!J36</f>
        <v>0</v>
      </c>
      <c r="AZ55" s="121">
        <f>'01 - Bourací práce'!F33</f>
        <v>0</v>
      </c>
      <c r="BA55" s="121">
        <f>'01 - Bourací práce'!F34</f>
        <v>0</v>
      </c>
      <c r="BB55" s="121">
        <f>'01 - Bourací práce'!F35</f>
        <v>0</v>
      </c>
      <c r="BC55" s="121">
        <f>'01 - Bourací práce'!F36</f>
        <v>0</v>
      </c>
      <c r="BD55" s="123">
        <f>'01 - Bourací práce'!F37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Nové konstrukce'!J30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Nové konstrukce'!P111</f>
        <v>0</v>
      </c>
      <c r="AV56" s="121">
        <f>'02 - Nové konstrukce'!J33</f>
        <v>0</v>
      </c>
      <c r="AW56" s="121">
        <f>'02 - Nové konstrukce'!J34</f>
        <v>0</v>
      </c>
      <c r="AX56" s="121">
        <f>'02 - Nové konstrukce'!J35</f>
        <v>0</v>
      </c>
      <c r="AY56" s="121">
        <f>'02 - Nové konstrukce'!J36</f>
        <v>0</v>
      </c>
      <c r="AZ56" s="121">
        <f>'02 - Nové konstrukce'!F33</f>
        <v>0</v>
      </c>
      <c r="BA56" s="121">
        <f>'02 - Nové konstrukce'!F34</f>
        <v>0</v>
      </c>
      <c r="BB56" s="121">
        <f>'02 - Nové konstrukce'!F35</f>
        <v>0</v>
      </c>
      <c r="BC56" s="121">
        <f>'02 - Nové konstrukce'!F36</f>
        <v>0</v>
      </c>
      <c r="BD56" s="123">
        <f>'02 - Nové konstrukce'!F37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Vedlejší rozpočtové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'03 - Vedlejší rozpočtové ...'!P85</f>
        <v>0</v>
      </c>
      <c r="AV57" s="126">
        <f>'03 - Vedlejší rozpočtové ...'!J33</f>
        <v>0</v>
      </c>
      <c r="AW57" s="126">
        <f>'03 - Vedlejší rozpočtové ...'!J34</f>
        <v>0</v>
      </c>
      <c r="AX57" s="126">
        <f>'03 - Vedlejší rozpočtové ...'!J35</f>
        <v>0</v>
      </c>
      <c r="AY57" s="126">
        <f>'03 - Vedlejší rozpočtové ...'!J36</f>
        <v>0</v>
      </c>
      <c r="AZ57" s="126">
        <f>'03 - Vedlejší rozpočtové ...'!F33</f>
        <v>0</v>
      </c>
      <c r="BA57" s="126">
        <f>'03 - Vedlejší rozpočtové ...'!F34</f>
        <v>0</v>
      </c>
      <c r="BB57" s="126">
        <f>'03 - Vedlejší rozpočtové ...'!F35</f>
        <v>0</v>
      </c>
      <c r="BC57" s="126">
        <f>'03 - Vedlejší rozpočtové ...'!F36</f>
        <v>0</v>
      </c>
      <c r="BD57" s="128">
        <f>'03 - Vedlejší rozpočtové 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kdvZG7df+MeO1Ywwx76PYFp1msgTHa3bDpq+iR+Qiflux7gOgZCLTFSIA1JVcmPRaT3QlXvgO9IJGZSNPxukuQ==" hashValue="firpYI+HJMeYgM/oNiaqAG/H1Bir/foSyeYzggrKOd0+5v40AZFHEa7vTbrVC1iikmG9pnFHLxX520BUYaehG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Bourací práce'!C2" display="/"/>
    <hyperlink ref="A56" location="'02 - Nové konstrukce'!C2" display="/"/>
    <hyperlink ref="A57" location="'03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gymnáziu Hostivice - rekonstrukce gymnázia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ROUND((SUM(BE96:BE362)),  2)</f>
        <v>0</v>
      </c>
      <c r="G33" s="39"/>
      <c r="H33" s="39"/>
      <c r="I33" s="149">
        <v>0.20999999999999999</v>
      </c>
      <c r="J33" s="148">
        <f>ROUND(((SUM(BE96:BE362))*I33),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ROUND((SUM(BF96:BF362)),  2)</f>
        <v>0</v>
      </c>
      <c r="G34" s="39"/>
      <c r="H34" s="39"/>
      <c r="I34" s="149">
        <v>0.14999999999999999</v>
      </c>
      <c r="J34" s="148">
        <f>ROUND(((SUM(BF96:BF362))*I34),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ROUND((SUM(BG96:BG362)),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ROUND((SUM(BH96:BH362)),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ROUND((SUM(BI96:BI362)),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gymnáziu Hostivice - rekonstrukce gymnázia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Bourací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Gymnázium Hostivice, Komenského 141</v>
      </c>
      <c r="G52" s="41"/>
      <c r="H52" s="41"/>
      <c r="I52" s="33" t="s">
        <v>23</v>
      </c>
      <c r="J52" s="73" t="str">
        <f>IF(J12="","",J12)</f>
        <v>9. 12. 2022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Středočeský kraj, Zborovská 81/11, Praha 5</v>
      </c>
      <c r="G54" s="41"/>
      <c r="H54" s="41"/>
      <c r="I54" s="33" t="s">
        <v>31</v>
      </c>
      <c r="J54" s="37" t="str">
        <f>E21</f>
        <v>Ing. Petr Petele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Petr Petele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J134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J228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100</v>
      </c>
      <c r="E64" s="169"/>
      <c r="F64" s="169"/>
      <c r="G64" s="169"/>
      <c r="H64" s="169"/>
      <c r="I64" s="169"/>
      <c r="J64" s="170">
        <f>J243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J244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J256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J258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104</v>
      </c>
      <c r="E68" s="175"/>
      <c r="F68" s="175"/>
      <c r="G68" s="175"/>
      <c r="H68" s="175"/>
      <c r="I68" s="175"/>
      <c r="J68" s="176">
        <f>J260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105</v>
      </c>
      <c r="E69" s="175"/>
      <c r="F69" s="175"/>
      <c r="G69" s="175"/>
      <c r="H69" s="175"/>
      <c r="I69" s="175"/>
      <c r="J69" s="176">
        <f>J263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106</v>
      </c>
      <c r="E70" s="175"/>
      <c r="F70" s="175"/>
      <c r="G70" s="175"/>
      <c r="H70" s="175"/>
      <c r="I70" s="175"/>
      <c r="J70" s="176">
        <f>J265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107</v>
      </c>
      <c r="E71" s="175"/>
      <c r="F71" s="175"/>
      <c r="G71" s="175"/>
      <c r="H71" s="175"/>
      <c r="I71" s="175"/>
      <c r="J71" s="176">
        <f>J291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108</v>
      </c>
      <c r="E72" s="175"/>
      <c r="F72" s="175"/>
      <c r="G72" s="175"/>
      <c r="H72" s="175"/>
      <c r="I72" s="175"/>
      <c r="J72" s="176">
        <f>J327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109</v>
      </c>
      <c r="E73" s="175"/>
      <c r="F73" s="175"/>
      <c r="G73" s="175"/>
      <c r="H73" s="175"/>
      <c r="I73" s="175"/>
      <c r="J73" s="176">
        <f>J343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110</v>
      </c>
      <c r="E74" s="175"/>
      <c r="F74" s="175"/>
      <c r="G74" s="175"/>
      <c r="H74" s="175"/>
      <c r="I74" s="175"/>
      <c r="J74" s="176">
        <f>J355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6"/>
      <c r="C75" s="167"/>
      <c r="D75" s="168" t="s">
        <v>111</v>
      </c>
      <c r="E75" s="169"/>
      <c r="F75" s="169"/>
      <c r="G75" s="169"/>
      <c r="H75" s="169"/>
      <c r="I75" s="169"/>
      <c r="J75" s="170">
        <f>J359</f>
        <v>0</v>
      </c>
      <c r="K75" s="167"/>
      <c r="L75" s="17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72"/>
      <c r="C76" s="173"/>
      <c r="D76" s="174" t="s">
        <v>112</v>
      </c>
      <c r="E76" s="175"/>
      <c r="F76" s="175"/>
      <c r="G76" s="175"/>
      <c r="H76" s="175"/>
      <c r="I76" s="175"/>
      <c r="J76" s="176">
        <f>J360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113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gymnáziu Hostivice - rekonstrukce gymnázia II.etapa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90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01 - Bourací práce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Gymnázium Hostivice, Komenského 141</v>
      </c>
      <c r="G90" s="41"/>
      <c r="H90" s="41"/>
      <c r="I90" s="33" t="s">
        <v>23</v>
      </c>
      <c r="J90" s="73" t="str">
        <f>IF(J12="","",J12)</f>
        <v>9. 12. 2022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Středočeský kraj, Zborovská 81/11, Praha 5</v>
      </c>
      <c r="G92" s="41"/>
      <c r="H92" s="41"/>
      <c r="I92" s="33" t="s">
        <v>31</v>
      </c>
      <c r="J92" s="37" t="str">
        <f>E21</f>
        <v>Ing. Petr Petele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35</v>
      </c>
      <c r="J93" s="37" t="str">
        <f>E24</f>
        <v>Ing. Petr Petele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114</v>
      </c>
      <c r="D95" s="181" t="s">
        <v>57</v>
      </c>
      <c r="E95" s="181" t="s">
        <v>53</v>
      </c>
      <c r="F95" s="181" t="s">
        <v>54</v>
      </c>
      <c r="G95" s="181" t="s">
        <v>115</v>
      </c>
      <c r="H95" s="181" t="s">
        <v>116</v>
      </c>
      <c r="I95" s="181" t="s">
        <v>117</v>
      </c>
      <c r="J95" s="181" t="s">
        <v>94</v>
      </c>
      <c r="K95" s="182" t="s">
        <v>118</v>
      </c>
      <c r="L95" s="183"/>
      <c r="M95" s="93" t="s">
        <v>19</v>
      </c>
      <c r="N95" s="94" t="s">
        <v>42</v>
      </c>
      <c r="O95" s="94" t="s">
        <v>119</v>
      </c>
      <c r="P95" s="94" t="s">
        <v>120</v>
      </c>
      <c r="Q95" s="94" t="s">
        <v>121</v>
      </c>
      <c r="R95" s="94" t="s">
        <v>122</v>
      </c>
      <c r="S95" s="94" t="s">
        <v>123</v>
      </c>
      <c r="T95" s="95" t="s">
        <v>124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125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P97+P243+P359</f>
        <v>0</v>
      </c>
      <c r="Q96" s="97"/>
      <c r="R96" s="186">
        <f>R97+R243+R359</f>
        <v>3.4332203999999997</v>
      </c>
      <c r="S96" s="97"/>
      <c r="T96" s="187">
        <f>T97+T243+T359</f>
        <v>397.56837457999995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95</v>
      </c>
      <c r="BK96" s="188">
        <f>BK97+BK243+BK359</f>
        <v>0</v>
      </c>
    </row>
    <row r="97" s="12" customFormat="1" ht="25.92" customHeight="1">
      <c r="A97" s="12"/>
      <c r="B97" s="189"/>
      <c r="C97" s="190"/>
      <c r="D97" s="191" t="s">
        <v>71</v>
      </c>
      <c r="E97" s="192" t="s">
        <v>126</v>
      </c>
      <c r="F97" s="192" t="s">
        <v>127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P98+P134+P228</f>
        <v>0</v>
      </c>
      <c r="Q97" s="197"/>
      <c r="R97" s="198">
        <f>R98+R134+R228</f>
        <v>0</v>
      </c>
      <c r="S97" s="197"/>
      <c r="T97" s="199">
        <f>T98+T134+T228</f>
        <v>286.54310199999998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71</v>
      </c>
      <c r="AU97" s="201" t="s">
        <v>72</v>
      </c>
      <c r="AY97" s="200" t="s">
        <v>128</v>
      </c>
      <c r="BK97" s="202">
        <f>BK98+BK134+BK228</f>
        <v>0</v>
      </c>
    </row>
    <row r="98" s="12" customFormat="1" ht="22.8" customHeight="1">
      <c r="A98" s="12"/>
      <c r="B98" s="189"/>
      <c r="C98" s="190"/>
      <c r="D98" s="191" t="s">
        <v>71</v>
      </c>
      <c r="E98" s="203" t="s">
        <v>80</v>
      </c>
      <c r="F98" s="203" t="s">
        <v>129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SUM(P99:P133)</f>
        <v>0</v>
      </c>
      <c r="Q98" s="197"/>
      <c r="R98" s="198">
        <f>SUM(R99:R133)</f>
        <v>0</v>
      </c>
      <c r="S98" s="197"/>
      <c r="T98" s="199">
        <f>SUM(T99:T133)</f>
        <v>11.9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80</v>
      </c>
      <c r="AY98" s="200" t="s">
        <v>128</v>
      </c>
      <c r="BK98" s="202">
        <f>SUM(BK99:BK133)</f>
        <v>0</v>
      </c>
    </row>
    <row r="99" s="2" customFormat="1" ht="37.8" customHeight="1">
      <c r="A99" s="39"/>
      <c r="B99" s="40"/>
      <c r="C99" s="205" t="s">
        <v>80</v>
      </c>
      <c r="D99" s="205" t="s">
        <v>130</v>
      </c>
      <c r="E99" s="206" t="s">
        <v>131</v>
      </c>
      <c r="F99" s="207" t="s">
        <v>132</v>
      </c>
      <c r="G99" s="208" t="s">
        <v>133</v>
      </c>
      <c r="H99" s="209">
        <v>17</v>
      </c>
      <c r="I99" s="210"/>
      <c r="J99" s="211">
        <f>ROUND(I99*H99,2)</f>
        <v>0</v>
      </c>
      <c r="K99" s="207" t="s">
        <v>134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0.26000000000000001</v>
      </c>
      <c r="T99" s="215">
        <f>S99*H99</f>
        <v>4.4199999999999999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135</v>
      </c>
      <c r="AT99" s="216" t="s">
        <v>130</v>
      </c>
      <c r="AU99" s="216" t="s">
        <v>82</v>
      </c>
      <c r="AY99" s="18" t="s">
        <v>128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135</v>
      </c>
      <c r="BM99" s="216" t="s">
        <v>136</v>
      </c>
    </row>
    <row r="100" s="2" customFormat="1">
      <c r="A100" s="39"/>
      <c r="B100" s="40"/>
      <c r="C100" s="41"/>
      <c r="D100" s="218" t="s">
        <v>137</v>
      </c>
      <c r="E100" s="41"/>
      <c r="F100" s="219" t="s">
        <v>138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137</v>
      </c>
      <c r="AU100" s="18" t="s">
        <v>82</v>
      </c>
    </row>
    <row r="101" s="13" customFormat="1">
      <c r="A101" s="13"/>
      <c r="B101" s="223"/>
      <c r="C101" s="224"/>
      <c r="D101" s="225" t="s">
        <v>139</v>
      </c>
      <c r="E101" s="226" t="s">
        <v>19</v>
      </c>
      <c r="F101" s="227" t="s">
        <v>140</v>
      </c>
      <c r="G101" s="224"/>
      <c r="H101" s="228">
        <v>17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139</v>
      </c>
      <c r="AU101" s="234" t="s">
        <v>82</v>
      </c>
      <c r="AV101" s="13" t="s">
        <v>82</v>
      </c>
      <c r="AW101" s="13" t="s">
        <v>34</v>
      </c>
      <c r="AX101" s="13" t="s">
        <v>80</v>
      </c>
      <c r="AY101" s="234" t="s">
        <v>128</v>
      </c>
    </row>
    <row r="102" s="2" customFormat="1" ht="33" customHeight="1">
      <c r="A102" s="39"/>
      <c r="B102" s="40"/>
      <c r="C102" s="205" t="s">
        <v>82</v>
      </c>
      <c r="D102" s="205" t="s">
        <v>130</v>
      </c>
      <c r="E102" s="206" t="s">
        <v>141</v>
      </c>
      <c r="F102" s="207" t="s">
        <v>142</v>
      </c>
      <c r="G102" s="208" t="s">
        <v>133</v>
      </c>
      <c r="H102" s="209">
        <v>17</v>
      </c>
      <c r="I102" s="210"/>
      <c r="J102" s="211">
        <f>ROUND(I102*H102,2)</f>
        <v>0</v>
      </c>
      <c r="K102" s="207" t="s">
        <v>134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0.44</v>
      </c>
      <c r="T102" s="215">
        <f>S102*H102</f>
        <v>7.4800000000000004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135</v>
      </c>
      <c r="AT102" s="216" t="s">
        <v>130</v>
      </c>
      <c r="AU102" s="216" t="s">
        <v>82</v>
      </c>
      <c r="AY102" s="18" t="s">
        <v>128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135</v>
      </c>
      <c r="BM102" s="216" t="s">
        <v>143</v>
      </c>
    </row>
    <row r="103" s="2" customFormat="1">
      <c r="A103" s="39"/>
      <c r="B103" s="40"/>
      <c r="C103" s="41"/>
      <c r="D103" s="218" t="s">
        <v>137</v>
      </c>
      <c r="E103" s="41"/>
      <c r="F103" s="219" t="s">
        <v>144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137</v>
      </c>
      <c r="AU103" s="18" t="s">
        <v>82</v>
      </c>
    </row>
    <row r="104" s="13" customFormat="1">
      <c r="A104" s="13"/>
      <c r="B104" s="223"/>
      <c r="C104" s="224"/>
      <c r="D104" s="225" t="s">
        <v>139</v>
      </c>
      <c r="E104" s="226" t="s">
        <v>19</v>
      </c>
      <c r="F104" s="227" t="s">
        <v>140</v>
      </c>
      <c r="G104" s="224"/>
      <c r="H104" s="228">
        <v>17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139</v>
      </c>
      <c r="AU104" s="234" t="s">
        <v>82</v>
      </c>
      <c r="AV104" s="13" t="s">
        <v>82</v>
      </c>
      <c r="AW104" s="13" t="s">
        <v>34</v>
      </c>
      <c r="AX104" s="13" t="s">
        <v>80</v>
      </c>
      <c r="AY104" s="234" t="s">
        <v>128</v>
      </c>
    </row>
    <row r="105" s="2" customFormat="1" ht="24.15" customHeight="1">
      <c r="A105" s="39"/>
      <c r="B105" s="40"/>
      <c r="C105" s="205" t="s">
        <v>145</v>
      </c>
      <c r="D105" s="205" t="s">
        <v>130</v>
      </c>
      <c r="E105" s="206" t="s">
        <v>146</v>
      </c>
      <c r="F105" s="207" t="s">
        <v>147</v>
      </c>
      <c r="G105" s="208" t="s">
        <v>148</v>
      </c>
      <c r="H105" s="209">
        <v>4.5119999999999996</v>
      </c>
      <c r="I105" s="210"/>
      <c r="J105" s="211">
        <f>ROUND(I105*H105,2)</f>
        <v>0</v>
      </c>
      <c r="K105" s="207" t="s">
        <v>134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135</v>
      </c>
      <c r="AT105" s="216" t="s">
        <v>130</v>
      </c>
      <c r="AU105" s="216" t="s">
        <v>82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135</v>
      </c>
      <c r="BM105" s="216" t="s">
        <v>149</v>
      </c>
    </row>
    <row r="106" s="2" customFormat="1">
      <c r="A106" s="39"/>
      <c r="B106" s="40"/>
      <c r="C106" s="41"/>
      <c r="D106" s="218" t="s">
        <v>137</v>
      </c>
      <c r="E106" s="41"/>
      <c r="F106" s="219" t="s">
        <v>150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82</v>
      </c>
    </row>
    <row r="107" s="13" customFormat="1">
      <c r="A107" s="13"/>
      <c r="B107" s="223"/>
      <c r="C107" s="224"/>
      <c r="D107" s="225" t="s">
        <v>139</v>
      </c>
      <c r="E107" s="226" t="s">
        <v>19</v>
      </c>
      <c r="F107" s="227" t="s">
        <v>151</v>
      </c>
      <c r="G107" s="224"/>
      <c r="H107" s="228">
        <v>4.2249999999999996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139</v>
      </c>
      <c r="AU107" s="234" t="s">
        <v>82</v>
      </c>
      <c r="AV107" s="13" t="s">
        <v>82</v>
      </c>
      <c r="AW107" s="13" t="s">
        <v>34</v>
      </c>
      <c r="AX107" s="13" t="s">
        <v>72</v>
      </c>
      <c r="AY107" s="234" t="s">
        <v>128</v>
      </c>
    </row>
    <row r="108" s="13" customFormat="1">
      <c r="A108" s="13"/>
      <c r="B108" s="223"/>
      <c r="C108" s="224"/>
      <c r="D108" s="225" t="s">
        <v>139</v>
      </c>
      <c r="E108" s="226" t="s">
        <v>19</v>
      </c>
      <c r="F108" s="227" t="s">
        <v>152</v>
      </c>
      <c r="G108" s="224"/>
      <c r="H108" s="228">
        <v>0.28699999999999998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139</v>
      </c>
      <c r="AU108" s="234" t="s">
        <v>82</v>
      </c>
      <c r="AV108" s="13" t="s">
        <v>82</v>
      </c>
      <c r="AW108" s="13" t="s">
        <v>34</v>
      </c>
      <c r="AX108" s="13" t="s">
        <v>72</v>
      </c>
      <c r="AY108" s="234" t="s">
        <v>128</v>
      </c>
    </row>
    <row r="109" s="14" customFormat="1">
      <c r="A109" s="14"/>
      <c r="B109" s="235"/>
      <c r="C109" s="236"/>
      <c r="D109" s="225" t="s">
        <v>139</v>
      </c>
      <c r="E109" s="237" t="s">
        <v>19</v>
      </c>
      <c r="F109" s="238" t="s">
        <v>153</v>
      </c>
      <c r="G109" s="236"/>
      <c r="H109" s="239">
        <v>4.5119999999999996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139</v>
      </c>
      <c r="AU109" s="245" t="s">
        <v>82</v>
      </c>
      <c r="AV109" s="14" t="s">
        <v>135</v>
      </c>
      <c r="AW109" s="14" t="s">
        <v>34</v>
      </c>
      <c r="AX109" s="14" t="s">
        <v>80</v>
      </c>
      <c r="AY109" s="245" t="s">
        <v>128</v>
      </c>
    </row>
    <row r="110" s="2" customFormat="1" ht="37.8" customHeight="1">
      <c r="A110" s="39"/>
      <c r="B110" s="40"/>
      <c r="C110" s="205" t="s">
        <v>135</v>
      </c>
      <c r="D110" s="205" t="s">
        <v>130</v>
      </c>
      <c r="E110" s="206" t="s">
        <v>154</v>
      </c>
      <c r="F110" s="207" t="s">
        <v>155</v>
      </c>
      <c r="G110" s="208" t="s">
        <v>148</v>
      </c>
      <c r="H110" s="209">
        <v>7.4989999999999997</v>
      </c>
      <c r="I110" s="210"/>
      <c r="J110" s="211">
        <f>ROUND(I110*H110,2)</f>
        <v>0</v>
      </c>
      <c r="K110" s="207" t="s">
        <v>134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135</v>
      </c>
      <c r="AT110" s="216" t="s">
        <v>130</v>
      </c>
      <c r="AU110" s="216" t="s">
        <v>82</v>
      </c>
      <c r="AY110" s="18" t="s">
        <v>128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135</v>
      </c>
      <c r="BM110" s="216" t="s">
        <v>156</v>
      </c>
    </row>
    <row r="111" s="2" customFormat="1">
      <c r="A111" s="39"/>
      <c r="B111" s="40"/>
      <c r="C111" s="41"/>
      <c r="D111" s="218" t="s">
        <v>137</v>
      </c>
      <c r="E111" s="41"/>
      <c r="F111" s="219" t="s">
        <v>157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137</v>
      </c>
      <c r="AU111" s="18" t="s">
        <v>82</v>
      </c>
    </row>
    <row r="112" s="13" customFormat="1">
      <c r="A112" s="13"/>
      <c r="B112" s="223"/>
      <c r="C112" s="224"/>
      <c r="D112" s="225" t="s">
        <v>139</v>
      </c>
      <c r="E112" s="226" t="s">
        <v>19</v>
      </c>
      <c r="F112" s="227" t="s">
        <v>158</v>
      </c>
      <c r="G112" s="224"/>
      <c r="H112" s="228">
        <v>5.0999999999999996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139</v>
      </c>
      <c r="AU112" s="234" t="s">
        <v>82</v>
      </c>
      <c r="AV112" s="13" t="s">
        <v>82</v>
      </c>
      <c r="AW112" s="13" t="s">
        <v>34</v>
      </c>
      <c r="AX112" s="13" t="s">
        <v>72</v>
      </c>
      <c r="AY112" s="234" t="s">
        <v>128</v>
      </c>
    </row>
    <row r="113" s="13" customFormat="1">
      <c r="A113" s="13"/>
      <c r="B113" s="223"/>
      <c r="C113" s="224"/>
      <c r="D113" s="225" t="s">
        <v>139</v>
      </c>
      <c r="E113" s="226" t="s">
        <v>19</v>
      </c>
      <c r="F113" s="227" t="s">
        <v>159</v>
      </c>
      <c r="G113" s="224"/>
      <c r="H113" s="228">
        <v>2.1120000000000001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139</v>
      </c>
      <c r="AU113" s="234" t="s">
        <v>82</v>
      </c>
      <c r="AV113" s="13" t="s">
        <v>82</v>
      </c>
      <c r="AW113" s="13" t="s">
        <v>34</v>
      </c>
      <c r="AX113" s="13" t="s">
        <v>72</v>
      </c>
      <c r="AY113" s="234" t="s">
        <v>128</v>
      </c>
    </row>
    <row r="114" s="13" customFormat="1">
      <c r="A114" s="13"/>
      <c r="B114" s="223"/>
      <c r="C114" s="224"/>
      <c r="D114" s="225" t="s">
        <v>139</v>
      </c>
      <c r="E114" s="226" t="s">
        <v>19</v>
      </c>
      <c r="F114" s="227" t="s">
        <v>152</v>
      </c>
      <c r="G114" s="224"/>
      <c r="H114" s="228">
        <v>0.28699999999999998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139</v>
      </c>
      <c r="AU114" s="234" t="s">
        <v>82</v>
      </c>
      <c r="AV114" s="13" t="s">
        <v>82</v>
      </c>
      <c r="AW114" s="13" t="s">
        <v>34</v>
      </c>
      <c r="AX114" s="13" t="s">
        <v>72</v>
      </c>
      <c r="AY114" s="234" t="s">
        <v>128</v>
      </c>
    </row>
    <row r="115" s="14" customFormat="1">
      <c r="A115" s="14"/>
      <c r="B115" s="235"/>
      <c r="C115" s="236"/>
      <c r="D115" s="225" t="s">
        <v>139</v>
      </c>
      <c r="E115" s="237" t="s">
        <v>19</v>
      </c>
      <c r="F115" s="238" t="s">
        <v>153</v>
      </c>
      <c r="G115" s="236"/>
      <c r="H115" s="239">
        <v>7.4989999999999997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139</v>
      </c>
      <c r="AU115" s="245" t="s">
        <v>82</v>
      </c>
      <c r="AV115" s="14" t="s">
        <v>135</v>
      </c>
      <c r="AW115" s="14" t="s">
        <v>34</v>
      </c>
      <c r="AX115" s="14" t="s">
        <v>80</v>
      </c>
      <c r="AY115" s="245" t="s">
        <v>128</v>
      </c>
    </row>
    <row r="116" s="2" customFormat="1" ht="37.8" customHeight="1">
      <c r="A116" s="39"/>
      <c r="B116" s="40"/>
      <c r="C116" s="205" t="s">
        <v>160</v>
      </c>
      <c r="D116" s="205" t="s">
        <v>130</v>
      </c>
      <c r="E116" s="206" t="s">
        <v>161</v>
      </c>
      <c r="F116" s="207" t="s">
        <v>162</v>
      </c>
      <c r="G116" s="208" t="s">
        <v>148</v>
      </c>
      <c r="H116" s="209">
        <v>74.989999999999995</v>
      </c>
      <c r="I116" s="210"/>
      <c r="J116" s="211">
        <f>ROUND(I116*H116,2)</f>
        <v>0</v>
      </c>
      <c r="K116" s="207" t="s">
        <v>134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135</v>
      </c>
      <c r="AT116" s="216" t="s">
        <v>130</v>
      </c>
      <c r="AU116" s="216" t="s">
        <v>82</v>
      </c>
      <c r="AY116" s="18" t="s">
        <v>128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135</v>
      </c>
      <c r="BM116" s="216" t="s">
        <v>163</v>
      </c>
    </row>
    <row r="117" s="2" customFormat="1">
      <c r="A117" s="39"/>
      <c r="B117" s="40"/>
      <c r="C117" s="41"/>
      <c r="D117" s="218" t="s">
        <v>137</v>
      </c>
      <c r="E117" s="41"/>
      <c r="F117" s="219" t="s">
        <v>164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137</v>
      </c>
      <c r="AU117" s="18" t="s">
        <v>82</v>
      </c>
    </row>
    <row r="118" s="13" customFormat="1">
      <c r="A118" s="13"/>
      <c r="B118" s="223"/>
      <c r="C118" s="224"/>
      <c r="D118" s="225" t="s">
        <v>139</v>
      </c>
      <c r="E118" s="224"/>
      <c r="F118" s="227" t="s">
        <v>165</v>
      </c>
      <c r="G118" s="224"/>
      <c r="H118" s="228">
        <v>74.989999999999995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139</v>
      </c>
      <c r="AU118" s="234" t="s">
        <v>82</v>
      </c>
      <c r="AV118" s="13" t="s">
        <v>82</v>
      </c>
      <c r="AW118" s="13" t="s">
        <v>4</v>
      </c>
      <c r="AX118" s="13" t="s">
        <v>80</v>
      </c>
      <c r="AY118" s="234" t="s">
        <v>128</v>
      </c>
    </row>
    <row r="119" s="2" customFormat="1" ht="24.15" customHeight="1">
      <c r="A119" s="39"/>
      <c r="B119" s="40"/>
      <c r="C119" s="205" t="s">
        <v>166</v>
      </c>
      <c r="D119" s="205" t="s">
        <v>130</v>
      </c>
      <c r="E119" s="206" t="s">
        <v>167</v>
      </c>
      <c r="F119" s="207" t="s">
        <v>168</v>
      </c>
      <c r="G119" s="208" t="s">
        <v>148</v>
      </c>
      <c r="H119" s="209">
        <v>7.4989999999999997</v>
      </c>
      <c r="I119" s="210"/>
      <c r="J119" s="211">
        <f>ROUND(I119*H119,2)</f>
        <v>0</v>
      </c>
      <c r="K119" s="207" t="s">
        <v>134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135</v>
      </c>
      <c r="AT119" s="216" t="s">
        <v>130</v>
      </c>
      <c r="AU119" s="216" t="s">
        <v>82</v>
      </c>
      <c r="AY119" s="18" t="s">
        <v>128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135</v>
      </c>
      <c r="BM119" s="216" t="s">
        <v>169</v>
      </c>
    </row>
    <row r="120" s="2" customFormat="1">
      <c r="A120" s="39"/>
      <c r="B120" s="40"/>
      <c r="C120" s="41"/>
      <c r="D120" s="218" t="s">
        <v>137</v>
      </c>
      <c r="E120" s="41"/>
      <c r="F120" s="219" t="s">
        <v>170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137</v>
      </c>
      <c r="AU120" s="18" t="s">
        <v>82</v>
      </c>
    </row>
    <row r="121" s="13" customFormat="1">
      <c r="A121" s="13"/>
      <c r="B121" s="223"/>
      <c r="C121" s="224"/>
      <c r="D121" s="225" t="s">
        <v>139</v>
      </c>
      <c r="E121" s="226" t="s">
        <v>19</v>
      </c>
      <c r="F121" s="227" t="s">
        <v>158</v>
      </c>
      <c r="G121" s="224"/>
      <c r="H121" s="228">
        <v>5.0999999999999996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139</v>
      </c>
      <c r="AU121" s="234" t="s">
        <v>82</v>
      </c>
      <c r="AV121" s="13" t="s">
        <v>82</v>
      </c>
      <c r="AW121" s="13" t="s">
        <v>34</v>
      </c>
      <c r="AX121" s="13" t="s">
        <v>72</v>
      </c>
      <c r="AY121" s="234" t="s">
        <v>128</v>
      </c>
    </row>
    <row r="122" s="13" customFormat="1">
      <c r="A122" s="13"/>
      <c r="B122" s="223"/>
      <c r="C122" s="224"/>
      <c r="D122" s="225" t="s">
        <v>139</v>
      </c>
      <c r="E122" s="226" t="s">
        <v>19</v>
      </c>
      <c r="F122" s="227" t="s">
        <v>159</v>
      </c>
      <c r="G122" s="224"/>
      <c r="H122" s="228">
        <v>2.1120000000000001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139</v>
      </c>
      <c r="AU122" s="234" t="s">
        <v>82</v>
      </c>
      <c r="AV122" s="13" t="s">
        <v>82</v>
      </c>
      <c r="AW122" s="13" t="s">
        <v>34</v>
      </c>
      <c r="AX122" s="13" t="s">
        <v>72</v>
      </c>
      <c r="AY122" s="234" t="s">
        <v>128</v>
      </c>
    </row>
    <row r="123" s="13" customFormat="1">
      <c r="A123" s="13"/>
      <c r="B123" s="223"/>
      <c r="C123" s="224"/>
      <c r="D123" s="225" t="s">
        <v>139</v>
      </c>
      <c r="E123" s="226" t="s">
        <v>19</v>
      </c>
      <c r="F123" s="227" t="s">
        <v>152</v>
      </c>
      <c r="G123" s="224"/>
      <c r="H123" s="228">
        <v>0.28699999999999998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139</v>
      </c>
      <c r="AU123" s="234" t="s">
        <v>82</v>
      </c>
      <c r="AV123" s="13" t="s">
        <v>82</v>
      </c>
      <c r="AW123" s="13" t="s">
        <v>34</v>
      </c>
      <c r="AX123" s="13" t="s">
        <v>72</v>
      </c>
      <c r="AY123" s="234" t="s">
        <v>128</v>
      </c>
    </row>
    <row r="124" s="14" customFormat="1">
      <c r="A124" s="14"/>
      <c r="B124" s="235"/>
      <c r="C124" s="236"/>
      <c r="D124" s="225" t="s">
        <v>139</v>
      </c>
      <c r="E124" s="237" t="s">
        <v>19</v>
      </c>
      <c r="F124" s="238" t="s">
        <v>153</v>
      </c>
      <c r="G124" s="236"/>
      <c r="H124" s="239">
        <v>7.4989999999999997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139</v>
      </c>
      <c r="AU124" s="245" t="s">
        <v>82</v>
      </c>
      <c r="AV124" s="14" t="s">
        <v>135</v>
      </c>
      <c r="AW124" s="14" t="s">
        <v>34</v>
      </c>
      <c r="AX124" s="14" t="s">
        <v>80</v>
      </c>
      <c r="AY124" s="245" t="s">
        <v>128</v>
      </c>
    </row>
    <row r="125" s="2" customFormat="1" ht="24.15" customHeight="1">
      <c r="A125" s="39"/>
      <c r="B125" s="40"/>
      <c r="C125" s="205" t="s">
        <v>171</v>
      </c>
      <c r="D125" s="205" t="s">
        <v>130</v>
      </c>
      <c r="E125" s="206" t="s">
        <v>172</v>
      </c>
      <c r="F125" s="207" t="s">
        <v>173</v>
      </c>
      <c r="G125" s="208" t="s">
        <v>174</v>
      </c>
      <c r="H125" s="209">
        <v>14.250999999999999</v>
      </c>
      <c r="I125" s="210"/>
      <c r="J125" s="211">
        <f>ROUND(I125*H125,2)</f>
        <v>0</v>
      </c>
      <c r="K125" s="207" t="s">
        <v>134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135</v>
      </c>
      <c r="AT125" s="216" t="s">
        <v>130</v>
      </c>
      <c r="AU125" s="216" t="s">
        <v>82</v>
      </c>
      <c r="AY125" s="18" t="s">
        <v>128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135</v>
      </c>
      <c r="BM125" s="216" t="s">
        <v>175</v>
      </c>
    </row>
    <row r="126" s="2" customFormat="1">
      <c r="A126" s="39"/>
      <c r="B126" s="40"/>
      <c r="C126" s="41"/>
      <c r="D126" s="218" t="s">
        <v>137</v>
      </c>
      <c r="E126" s="41"/>
      <c r="F126" s="219" t="s">
        <v>176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82</v>
      </c>
    </row>
    <row r="127" s="13" customFormat="1">
      <c r="A127" s="13"/>
      <c r="B127" s="223"/>
      <c r="C127" s="224"/>
      <c r="D127" s="225" t="s">
        <v>139</v>
      </c>
      <c r="E127" s="224"/>
      <c r="F127" s="227" t="s">
        <v>177</v>
      </c>
      <c r="G127" s="224"/>
      <c r="H127" s="228">
        <v>14.250999999999999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139</v>
      </c>
      <c r="AU127" s="234" t="s">
        <v>82</v>
      </c>
      <c r="AV127" s="13" t="s">
        <v>82</v>
      </c>
      <c r="AW127" s="13" t="s">
        <v>4</v>
      </c>
      <c r="AX127" s="13" t="s">
        <v>80</v>
      </c>
      <c r="AY127" s="234" t="s">
        <v>128</v>
      </c>
    </row>
    <row r="128" s="2" customFormat="1" ht="24.15" customHeight="1">
      <c r="A128" s="39"/>
      <c r="B128" s="40"/>
      <c r="C128" s="205" t="s">
        <v>178</v>
      </c>
      <c r="D128" s="205" t="s">
        <v>130</v>
      </c>
      <c r="E128" s="206" t="s">
        <v>179</v>
      </c>
      <c r="F128" s="207" t="s">
        <v>180</v>
      </c>
      <c r="G128" s="208" t="s">
        <v>148</v>
      </c>
      <c r="H128" s="209">
        <v>7.9169999999999998</v>
      </c>
      <c r="I128" s="210"/>
      <c r="J128" s="211">
        <f>ROUND(I128*H128,2)</f>
        <v>0</v>
      </c>
      <c r="K128" s="207" t="s">
        <v>134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135</v>
      </c>
      <c r="AT128" s="216" t="s">
        <v>130</v>
      </c>
      <c r="AU128" s="216" t="s">
        <v>82</v>
      </c>
      <c r="AY128" s="18" t="s">
        <v>128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135</v>
      </c>
      <c r="BM128" s="216" t="s">
        <v>181</v>
      </c>
    </row>
    <row r="129" s="2" customFormat="1">
      <c r="A129" s="39"/>
      <c r="B129" s="40"/>
      <c r="C129" s="41"/>
      <c r="D129" s="218" t="s">
        <v>137</v>
      </c>
      <c r="E129" s="41"/>
      <c r="F129" s="219" t="s">
        <v>182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137</v>
      </c>
      <c r="AU129" s="18" t="s">
        <v>82</v>
      </c>
    </row>
    <row r="130" s="2" customFormat="1" ht="24.15" customHeight="1">
      <c r="A130" s="39"/>
      <c r="B130" s="40"/>
      <c r="C130" s="205" t="s">
        <v>183</v>
      </c>
      <c r="D130" s="205" t="s">
        <v>130</v>
      </c>
      <c r="E130" s="206" t="s">
        <v>184</v>
      </c>
      <c r="F130" s="207" t="s">
        <v>185</v>
      </c>
      <c r="G130" s="208" t="s">
        <v>148</v>
      </c>
      <c r="H130" s="209">
        <v>2.1120000000000001</v>
      </c>
      <c r="I130" s="210"/>
      <c r="J130" s="211">
        <f>ROUND(I130*H130,2)</f>
        <v>0</v>
      </c>
      <c r="K130" s="207" t="s">
        <v>134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135</v>
      </c>
      <c r="AT130" s="216" t="s">
        <v>130</v>
      </c>
      <c r="AU130" s="216" t="s">
        <v>82</v>
      </c>
      <c r="AY130" s="18" t="s">
        <v>128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135</v>
      </c>
      <c r="BM130" s="216" t="s">
        <v>186</v>
      </c>
    </row>
    <row r="131" s="2" customFormat="1">
      <c r="A131" s="39"/>
      <c r="B131" s="40"/>
      <c r="C131" s="41"/>
      <c r="D131" s="218" t="s">
        <v>137</v>
      </c>
      <c r="E131" s="41"/>
      <c r="F131" s="219" t="s">
        <v>187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137</v>
      </c>
      <c r="AU131" s="18" t="s">
        <v>82</v>
      </c>
    </row>
    <row r="132" s="13" customFormat="1">
      <c r="A132" s="13"/>
      <c r="B132" s="223"/>
      <c r="C132" s="224"/>
      <c r="D132" s="225" t="s">
        <v>139</v>
      </c>
      <c r="E132" s="226" t="s">
        <v>19</v>
      </c>
      <c r="F132" s="227" t="s">
        <v>188</v>
      </c>
      <c r="G132" s="224"/>
      <c r="H132" s="228">
        <v>2.1120000000000001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139</v>
      </c>
      <c r="AU132" s="234" t="s">
        <v>82</v>
      </c>
      <c r="AV132" s="13" t="s">
        <v>82</v>
      </c>
      <c r="AW132" s="13" t="s">
        <v>34</v>
      </c>
      <c r="AX132" s="13" t="s">
        <v>80</v>
      </c>
      <c r="AY132" s="234" t="s">
        <v>128</v>
      </c>
    </row>
    <row r="133" s="2" customFormat="1" ht="16.5" customHeight="1">
      <c r="A133" s="39"/>
      <c r="B133" s="40"/>
      <c r="C133" s="205" t="s">
        <v>189</v>
      </c>
      <c r="D133" s="205" t="s">
        <v>130</v>
      </c>
      <c r="E133" s="206" t="s">
        <v>190</v>
      </c>
      <c r="F133" s="207" t="s">
        <v>191</v>
      </c>
      <c r="G133" s="208" t="s">
        <v>192</v>
      </c>
      <c r="H133" s="209">
        <v>1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135</v>
      </c>
      <c r="AT133" s="216" t="s">
        <v>130</v>
      </c>
      <c r="AU133" s="216" t="s">
        <v>82</v>
      </c>
      <c r="AY133" s="18" t="s">
        <v>128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135</v>
      </c>
      <c r="BM133" s="216" t="s">
        <v>193</v>
      </c>
    </row>
    <row r="134" s="12" customFormat="1" ht="22.8" customHeight="1">
      <c r="A134" s="12"/>
      <c r="B134" s="189"/>
      <c r="C134" s="190"/>
      <c r="D134" s="191" t="s">
        <v>71</v>
      </c>
      <c r="E134" s="203" t="s">
        <v>189</v>
      </c>
      <c r="F134" s="203" t="s">
        <v>194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SUM(P135:P227)</f>
        <v>0</v>
      </c>
      <c r="Q134" s="197"/>
      <c r="R134" s="198">
        <f>SUM(R135:R227)</f>
        <v>0</v>
      </c>
      <c r="S134" s="197"/>
      <c r="T134" s="199">
        <f>SUM(T135:T227)</f>
        <v>274.643102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80</v>
      </c>
      <c r="AT134" s="201" t="s">
        <v>71</v>
      </c>
      <c r="AU134" s="201" t="s">
        <v>80</v>
      </c>
      <c r="AY134" s="200" t="s">
        <v>128</v>
      </c>
      <c r="BK134" s="202">
        <f>SUM(BK135:BK227)</f>
        <v>0</v>
      </c>
    </row>
    <row r="135" s="2" customFormat="1" ht="24.15" customHeight="1">
      <c r="A135" s="39"/>
      <c r="B135" s="40"/>
      <c r="C135" s="205" t="s">
        <v>195</v>
      </c>
      <c r="D135" s="205" t="s">
        <v>130</v>
      </c>
      <c r="E135" s="206" t="s">
        <v>196</v>
      </c>
      <c r="F135" s="207" t="s">
        <v>197</v>
      </c>
      <c r="G135" s="208" t="s">
        <v>148</v>
      </c>
      <c r="H135" s="209">
        <v>236.46600000000001</v>
      </c>
      <c r="I135" s="210"/>
      <c r="J135" s="211">
        <f>ROUND(I135*H135,2)</f>
        <v>0</v>
      </c>
      <c r="K135" s="207" t="s">
        <v>134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135</v>
      </c>
      <c r="AT135" s="216" t="s">
        <v>130</v>
      </c>
      <c r="AU135" s="216" t="s">
        <v>82</v>
      </c>
      <c r="AY135" s="18" t="s">
        <v>128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135</v>
      </c>
      <c r="BM135" s="216" t="s">
        <v>198</v>
      </c>
    </row>
    <row r="136" s="2" customFormat="1">
      <c r="A136" s="39"/>
      <c r="B136" s="40"/>
      <c r="C136" s="41"/>
      <c r="D136" s="218" t="s">
        <v>137</v>
      </c>
      <c r="E136" s="41"/>
      <c r="F136" s="219" t="s">
        <v>199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137</v>
      </c>
      <c r="AU136" s="18" t="s">
        <v>82</v>
      </c>
    </row>
    <row r="137" s="13" customFormat="1">
      <c r="A137" s="13"/>
      <c r="B137" s="223"/>
      <c r="C137" s="224"/>
      <c r="D137" s="225" t="s">
        <v>139</v>
      </c>
      <c r="E137" s="226" t="s">
        <v>19</v>
      </c>
      <c r="F137" s="227" t="s">
        <v>200</v>
      </c>
      <c r="G137" s="224"/>
      <c r="H137" s="228">
        <v>236.46600000000001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139</v>
      </c>
      <c r="AU137" s="234" t="s">
        <v>82</v>
      </c>
      <c r="AV137" s="13" t="s">
        <v>82</v>
      </c>
      <c r="AW137" s="13" t="s">
        <v>34</v>
      </c>
      <c r="AX137" s="13" t="s">
        <v>80</v>
      </c>
      <c r="AY137" s="234" t="s">
        <v>128</v>
      </c>
    </row>
    <row r="138" s="2" customFormat="1" ht="24.15" customHeight="1">
      <c r="A138" s="39"/>
      <c r="B138" s="40"/>
      <c r="C138" s="205" t="s">
        <v>201</v>
      </c>
      <c r="D138" s="205" t="s">
        <v>130</v>
      </c>
      <c r="E138" s="206" t="s">
        <v>202</v>
      </c>
      <c r="F138" s="207" t="s">
        <v>203</v>
      </c>
      <c r="G138" s="208" t="s">
        <v>148</v>
      </c>
      <c r="H138" s="209">
        <v>14187.959999999999</v>
      </c>
      <c r="I138" s="210"/>
      <c r="J138" s="211">
        <f>ROUND(I138*H138,2)</f>
        <v>0</v>
      </c>
      <c r="K138" s="207" t="s">
        <v>134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135</v>
      </c>
      <c r="AT138" s="216" t="s">
        <v>130</v>
      </c>
      <c r="AU138" s="216" t="s">
        <v>82</v>
      </c>
      <c r="AY138" s="18" t="s">
        <v>128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135</v>
      </c>
      <c r="BM138" s="216" t="s">
        <v>204</v>
      </c>
    </row>
    <row r="139" s="2" customFormat="1">
      <c r="A139" s="39"/>
      <c r="B139" s="40"/>
      <c r="C139" s="41"/>
      <c r="D139" s="218" t="s">
        <v>137</v>
      </c>
      <c r="E139" s="41"/>
      <c r="F139" s="219" t="s">
        <v>205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137</v>
      </c>
      <c r="AU139" s="18" t="s">
        <v>82</v>
      </c>
    </row>
    <row r="140" s="13" customFormat="1">
      <c r="A140" s="13"/>
      <c r="B140" s="223"/>
      <c r="C140" s="224"/>
      <c r="D140" s="225" t="s">
        <v>139</v>
      </c>
      <c r="E140" s="224"/>
      <c r="F140" s="227" t="s">
        <v>206</v>
      </c>
      <c r="G140" s="224"/>
      <c r="H140" s="228">
        <v>14187.959999999999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139</v>
      </c>
      <c r="AU140" s="234" t="s">
        <v>82</v>
      </c>
      <c r="AV140" s="13" t="s">
        <v>82</v>
      </c>
      <c r="AW140" s="13" t="s">
        <v>4</v>
      </c>
      <c r="AX140" s="13" t="s">
        <v>80</v>
      </c>
      <c r="AY140" s="234" t="s">
        <v>128</v>
      </c>
    </row>
    <row r="141" s="2" customFormat="1" ht="24.15" customHeight="1">
      <c r="A141" s="39"/>
      <c r="B141" s="40"/>
      <c r="C141" s="205" t="s">
        <v>207</v>
      </c>
      <c r="D141" s="205" t="s">
        <v>130</v>
      </c>
      <c r="E141" s="206" t="s">
        <v>208</v>
      </c>
      <c r="F141" s="207" t="s">
        <v>209</v>
      </c>
      <c r="G141" s="208" t="s">
        <v>148</v>
      </c>
      <c r="H141" s="209">
        <v>236.46600000000001</v>
      </c>
      <c r="I141" s="210"/>
      <c r="J141" s="211">
        <f>ROUND(I141*H141,2)</f>
        <v>0</v>
      </c>
      <c r="K141" s="207" t="s">
        <v>134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135</v>
      </c>
      <c r="AT141" s="216" t="s">
        <v>130</v>
      </c>
      <c r="AU141" s="216" t="s">
        <v>82</v>
      </c>
      <c r="AY141" s="18" t="s">
        <v>128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135</v>
      </c>
      <c r="BM141" s="216" t="s">
        <v>210</v>
      </c>
    </row>
    <row r="142" s="2" customFormat="1">
      <c r="A142" s="39"/>
      <c r="B142" s="40"/>
      <c r="C142" s="41"/>
      <c r="D142" s="218" t="s">
        <v>137</v>
      </c>
      <c r="E142" s="41"/>
      <c r="F142" s="219" t="s">
        <v>211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137</v>
      </c>
      <c r="AU142" s="18" t="s">
        <v>82</v>
      </c>
    </row>
    <row r="143" s="2" customFormat="1" ht="24.15" customHeight="1">
      <c r="A143" s="39"/>
      <c r="B143" s="40"/>
      <c r="C143" s="205" t="s">
        <v>212</v>
      </c>
      <c r="D143" s="205" t="s">
        <v>130</v>
      </c>
      <c r="E143" s="206" t="s">
        <v>213</v>
      </c>
      <c r="F143" s="207" t="s">
        <v>214</v>
      </c>
      <c r="G143" s="208" t="s">
        <v>133</v>
      </c>
      <c r="H143" s="209">
        <v>128.75999999999999</v>
      </c>
      <c r="I143" s="210"/>
      <c r="J143" s="211">
        <f>ROUND(I143*H143,2)</f>
        <v>0</v>
      </c>
      <c r="K143" s="207" t="s">
        <v>134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0.26100000000000001</v>
      </c>
      <c r="T143" s="215">
        <f>S143*H143</f>
        <v>33.606360000000002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135</v>
      </c>
      <c r="AT143" s="216" t="s">
        <v>130</v>
      </c>
      <c r="AU143" s="216" t="s">
        <v>82</v>
      </c>
      <c r="AY143" s="18" t="s">
        <v>128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135</v>
      </c>
      <c r="BM143" s="216" t="s">
        <v>215</v>
      </c>
    </row>
    <row r="144" s="2" customFormat="1">
      <c r="A144" s="39"/>
      <c r="B144" s="40"/>
      <c r="C144" s="41"/>
      <c r="D144" s="218" t="s">
        <v>137</v>
      </c>
      <c r="E144" s="41"/>
      <c r="F144" s="219" t="s">
        <v>216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137</v>
      </c>
      <c r="AU144" s="18" t="s">
        <v>82</v>
      </c>
    </row>
    <row r="145" s="13" customFormat="1">
      <c r="A145" s="13"/>
      <c r="B145" s="223"/>
      <c r="C145" s="224"/>
      <c r="D145" s="225" t="s">
        <v>139</v>
      </c>
      <c r="E145" s="226" t="s">
        <v>19</v>
      </c>
      <c r="F145" s="227" t="s">
        <v>217</v>
      </c>
      <c r="G145" s="224"/>
      <c r="H145" s="228">
        <v>128.75999999999999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139</v>
      </c>
      <c r="AU145" s="234" t="s">
        <v>82</v>
      </c>
      <c r="AV145" s="13" t="s">
        <v>82</v>
      </c>
      <c r="AW145" s="13" t="s">
        <v>34</v>
      </c>
      <c r="AX145" s="13" t="s">
        <v>80</v>
      </c>
      <c r="AY145" s="234" t="s">
        <v>128</v>
      </c>
    </row>
    <row r="146" s="2" customFormat="1" ht="24.15" customHeight="1">
      <c r="A146" s="39"/>
      <c r="B146" s="40"/>
      <c r="C146" s="205" t="s">
        <v>218</v>
      </c>
      <c r="D146" s="205" t="s">
        <v>130</v>
      </c>
      <c r="E146" s="206" t="s">
        <v>219</v>
      </c>
      <c r="F146" s="207" t="s">
        <v>220</v>
      </c>
      <c r="G146" s="208" t="s">
        <v>148</v>
      </c>
      <c r="H146" s="209">
        <v>39.476999999999997</v>
      </c>
      <c r="I146" s="210"/>
      <c r="J146" s="211">
        <f>ROUND(I146*H146,2)</f>
        <v>0</v>
      </c>
      <c r="K146" s="207" t="s">
        <v>134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1.8</v>
      </c>
      <c r="T146" s="215">
        <f>S146*H146</f>
        <v>71.058599999999998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135</v>
      </c>
      <c r="AT146" s="216" t="s">
        <v>130</v>
      </c>
      <c r="AU146" s="216" t="s">
        <v>82</v>
      </c>
      <c r="AY146" s="18" t="s">
        <v>128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135</v>
      </c>
      <c r="BM146" s="216" t="s">
        <v>221</v>
      </c>
    </row>
    <row r="147" s="2" customFormat="1">
      <c r="A147" s="39"/>
      <c r="B147" s="40"/>
      <c r="C147" s="41"/>
      <c r="D147" s="218" t="s">
        <v>137</v>
      </c>
      <c r="E147" s="41"/>
      <c r="F147" s="219" t="s">
        <v>222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137</v>
      </c>
      <c r="AU147" s="18" t="s">
        <v>82</v>
      </c>
    </row>
    <row r="148" s="13" customFormat="1">
      <c r="A148" s="13"/>
      <c r="B148" s="223"/>
      <c r="C148" s="224"/>
      <c r="D148" s="225" t="s">
        <v>139</v>
      </c>
      <c r="E148" s="226" t="s">
        <v>19</v>
      </c>
      <c r="F148" s="227" t="s">
        <v>223</v>
      </c>
      <c r="G148" s="224"/>
      <c r="H148" s="228">
        <v>12.156000000000001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139</v>
      </c>
      <c r="AU148" s="234" t="s">
        <v>82</v>
      </c>
      <c r="AV148" s="13" t="s">
        <v>82</v>
      </c>
      <c r="AW148" s="13" t="s">
        <v>34</v>
      </c>
      <c r="AX148" s="13" t="s">
        <v>72</v>
      </c>
      <c r="AY148" s="234" t="s">
        <v>128</v>
      </c>
    </row>
    <row r="149" s="13" customFormat="1">
      <c r="A149" s="13"/>
      <c r="B149" s="223"/>
      <c r="C149" s="224"/>
      <c r="D149" s="225" t="s">
        <v>139</v>
      </c>
      <c r="E149" s="226" t="s">
        <v>19</v>
      </c>
      <c r="F149" s="227" t="s">
        <v>224</v>
      </c>
      <c r="G149" s="224"/>
      <c r="H149" s="228">
        <v>27.321000000000002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139</v>
      </c>
      <c r="AU149" s="234" t="s">
        <v>82</v>
      </c>
      <c r="AV149" s="13" t="s">
        <v>82</v>
      </c>
      <c r="AW149" s="13" t="s">
        <v>34</v>
      </c>
      <c r="AX149" s="13" t="s">
        <v>72</v>
      </c>
      <c r="AY149" s="234" t="s">
        <v>128</v>
      </c>
    </row>
    <row r="150" s="14" customFormat="1">
      <c r="A150" s="14"/>
      <c r="B150" s="235"/>
      <c r="C150" s="236"/>
      <c r="D150" s="225" t="s">
        <v>139</v>
      </c>
      <c r="E150" s="237" t="s">
        <v>19</v>
      </c>
      <c r="F150" s="238" t="s">
        <v>153</v>
      </c>
      <c r="G150" s="236"/>
      <c r="H150" s="239">
        <v>39.476999999999997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139</v>
      </c>
      <c r="AU150" s="245" t="s">
        <v>82</v>
      </c>
      <c r="AV150" s="14" t="s">
        <v>135</v>
      </c>
      <c r="AW150" s="14" t="s">
        <v>34</v>
      </c>
      <c r="AX150" s="14" t="s">
        <v>80</v>
      </c>
      <c r="AY150" s="245" t="s">
        <v>128</v>
      </c>
    </row>
    <row r="151" s="2" customFormat="1" ht="24.15" customHeight="1">
      <c r="A151" s="39"/>
      <c r="B151" s="40"/>
      <c r="C151" s="205" t="s">
        <v>8</v>
      </c>
      <c r="D151" s="205" t="s">
        <v>130</v>
      </c>
      <c r="E151" s="206" t="s">
        <v>225</v>
      </c>
      <c r="F151" s="207" t="s">
        <v>226</v>
      </c>
      <c r="G151" s="208" t="s">
        <v>148</v>
      </c>
      <c r="H151" s="209">
        <v>8.0630000000000006</v>
      </c>
      <c r="I151" s="210"/>
      <c r="J151" s="211">
        <f>ROUND(I151*H151,2)</f>
        <v>0</v>
      </c>
      <c r="K151" s="207" t="s">
        <v>134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1.5940000000000001</v>
      </c>
      <c r="T151" s="215">
        <f>S151*H151</f>
        <v>12.852422000000003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135</v>
      </c>
      <c r="AT151" s="216" t="s">
        <v>130</v>
      </c>
      <c r="AU151" s="216" t="s">
        <v>82</v>
      </c>
      <c r="AY151" s="18" t="s">
        <v>128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135</v>
      </c>
      <c r="BM151" s="216" t="s">
        <v>227</v>
      </c>
    </row>
    <row r="152" s="2" customFormat="1">
      <c r="A152" s="39"/>
      <c r="B152" s="40"/>
      <c r="C152" s="41"/>
      <c r="D152" s="218" t="s">
        <v>137</v>
      </c>
      <c r="E152" s="41"/>
      <c r="F152" s="219" t="s">
        <v>228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137</v>
      </c>
      <c r="AU152" s="18" t="s">
        <v>82</v>
      </c>
    </row>
    <row r="153" s="13" customFormat="1">
      <c r="A153" s="13"/>
      <c r="B153" s="223"/>
      <c r="C153" s="224"/>
      <c r="D153" s="225" t="s">
        <v>139</v>
      </c>
      <c r="E153" s="226" t="s">
        <v>19</v>
      </c>
      <c r="F153" s="227" t="s">
        <v>229</v>
      </c>
      <c r="G153" s="224"/>
      <c r="H153" s="228">
        <v>8.0630000000000006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139</v>
      </c>
      <c r="AU153" s="234" t="s">
        <v>82</v>
      </c>
      <c r="AV153" s="13" t="s">
        <v>82</v>
      </c>
      <c r="AW153" s="13" t="s">
        <v>34</v>
      </c>
      <c r="AX153" s="13" t="s">
        <v>80</v>
      </c>
      <c r="AY153" s="234" t="s">
        <v>128</v>
      </c>
    </row>
    <row r="154" s="2" customFormat="1" ht="21.75" customHeight="1">
      <c r="A154" s="39"/>
      <c r="B154" s="40"/>
      <c r="C154" s="205" t="s">
        <v>230</v>
      </c>
      <c r="D154" s="205" t="s">
        <v>130</v>
      </c>
      <c r="E154" s="206" t="s">
        <v>231</v>
      </c>
      <c r="F154" s="207" t="s">
        <v>232</v>
      </c>
      <c r="G154" s="208" t="s">
        <v>148</v>
      </c>
      <c r="H154" s="209">
        <v>0.33300000000000002</v>
      </c>
      <c r="I154" s="210"/>
      <c r="J154" s="211">
        <f>ROUND(I154*H154,2)</f>
        <v>0</v>
      </c>
      <c r="K154" s="207" t="s">
        <v>134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2.3999999999999999</v>
      </c>
      <c r="T154" s="215">
        <f>S154*H154</f>
        <v>0.79920000000000002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135</v>
      </c>
      <c r="AT154" s="216" t="s">
        <v>130</v>
      </c>
      <c r="AU154" s="216" t="s">
        <v>82</v>
      </c>
      <c r="AY154" s="18" t="s">
        <v>128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135</v>
      </c>
      <c r="BM154" s="216" t="s">
        <v>233</v>
      </c>
    </row>
    <row r="155" s="2" customFormat="1">
      <c r="A155" s="39"/>
      <c r="B155" s="40"/>
      <c r="C155" s="41"/>
      <c r="D155" s="218" t="s">
        <v>137</v>
      </c>
      <c r="E155" s="41"/>
      <c r="F155" s="219" t="s">
        <v>234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137</v>
      </c>
      <c r="AU155" s="18" t="s">
        <v>82</v>
      </c>
    </row>
    <row r="156" s="13" customFormat="1">
      <c r="A156" s="13"/>
      <c r="B156" s="223"/>
      <c r="C156" s="224"/>
      <c r="D156" s="225" t="s">
        <v>139</v>
      </c>
      <c r="E156" s="226" t="s">
        <v>19</v>
      </c>
      <c r="F156" s="227" t="s">
        <v>235</v>
      </c>
      <c r="G156" s="224"/>
      <c r="H156" s="228">
        <v>0.33300000000000002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139</v>
      </c>
      <c r="AU156" s="234" t="s">
        <v>82</v>
      </c>
      <c r="AV156" s="13" t="s">
        <v>82</v>
      </c>
      <c r="AW156" s="13" t="s">
        <v>34</v>
      </c>
      <c r="AX156" s="13" t="s">
        <v>80</v>
      </c>
      <c r="AY156" s="234" t="s">
        <v>128</v>
      </c>
    </row>
    <row r="157" s="2" customFormat="1" ht="16.5" customHeight="1">
      <c r="A157" s="39"/>
      <c r="B157" s="40"/>
      <c r="C157" s="205" t="s">
        <v>236</v>
      </c>
      <c r="D157" s="205" t="s">
        <v>130</v>
      </c>
      <c r="E157" s="206" t="s">
        <v>237</v>
      </c>
      <c r="F157" s="207" t="s">
        <v>238</v>
      </c>
      <c r="G157" s="208" t="s">
        <v>148</v>
      </c>
      <c r="H157" s="209">
        <v>13.606</v>
      </c>
      <c r="I157" s="210"/>
      <c r="J157" s="211">
        <f>ROUND(I157*H157,2)</f>
        <v>0</v>
      </c>
      <c r="K157" s="207" t="s">
        <v>134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1.6000000000000001</v>
      </c>
      <c r="T157" s="215">
        <f>S157*H157</f>
        <v>21.769600000000001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135</v>
      </c>
      <c r="AT157" s="216" t="s">
        <v>130</v>
      </c>
      <c r="AU157" s="216" t="s">
        <v>82</v>
      </c>
      <c r="AY157" s="18" t="s">
        <v>128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135</v>
      </c>
      <c r="BM157" s="216" t="s">
        <v>239</v>
      </c>
    </row>
    <row r="158" s="2" customFormat="1">
      <c r="A158" s="39"/>
      <c r="B158" s="40"/>
      <c r="C158" s="41"/>
      <c r="D158" s="218" t="s">
        <v>137</v>
      </c>
      <c r="E158" s="41"/>
      <c r="F158" s="219" t="s">
        <v>240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137</v>
      </c>
      <c r="AU158" s="18" t="s">
        <v>82</v>
      </c>
    </row>
    <row r="159" s="13" customFormat="1">
      <c r="A159" s="13"/>
      <c r="B159" s="223"/>
      <c r="C159" s="224"/>
      <c r="D159" s="225" t="s">
        <v>139</v>
      </c>
      <c r="E159" s="226" t="s">
        <v>19</v>
      </c>
      <c r="F159" s="227" t="s">
        <v>241</v>
      </c>
      <c r="G159" s="224"/>
      <c r="H159" s="228">
        <v>13.606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139</v>
      </c>
      <c r="AU159" s="234" t="s">
        <v>82</v>
      </c>
      <c r="AV159" s="13" t="s">
        <v>82</v>
      </c>
      <c r="AW159" s="13" t="s">
        <v>34</v>
      </c>
      <c r="AX159" s="13" t="s">
        <v>80</v>
      </c>
      <c r="AY159" s="234" t="s">
        <v>128</v>
      </c>
    </row>
    <row r="160" s="2" customFormat="1" ht="24.15" customHeight="1">
      <c r="A160" s="39"/>
      <c r="B160" s="40"/>
      <c r="C160" s="205" t="s">
        <v>242</v>
      </c>
      <c r="D160" s="205" t="s">
        <v>130</v>
      </c>
      <c r="E160" s="206" t="s">
        <v>243</v>
      </c>
      <c r="F160" s="207" t="s">
        <v>244</v>
      </c>
      <c r="G160" s="208" t="s">
        <v>133</v>
      </c>
      <c r="H160" s="209">
        <v>516.75</v>
      </c>
      <c r="I160" s="210"/>
      <c r="J160" s="211">
        <f>ROUND(I160*H160,2)</f>
        <v>0</v>
      </c>
      <c r="K160" s="207" t="s">
        <v>134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0.044999999999999998</v>
      </c>
      <c r="T160" s="215">
        <f>S160*H160</f>
        <v>23.25375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135</v>
      </c>
      <c r="AT160" s="216" t="s">
        <v>130</v>
      </c>
      <c r="AU160" s="216" t="s">
        <v>82</v>
      </c>
      <c r="AY160" s="18" t="s">
        <v>128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135</v>
      </c>
      <c r="BM160" s="216" t="s">
        <v>245</v>
      </c>
    </row>
    <row r="161" s="2" customFormat="1">
      <c r="A161" s="39"/>
      <c r="B161" s="40"/>
      <c r="C161" s="41"/>
      <c r="D161" s="218" t="s">
        <v>137</v>
      </c>
      <c r="E161" s="41"/>
      <c r="F161" s="219" t="s">
        <v>246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137</v>
      </c>
      <c r="AU161" s="18" t="s">
        <v>82</v>
      </c>
    </row>
    <row r="162" s="13" customFormat="1">
      <c r="A162" s="13"/>
      <c r="B162" s="223"/>
      <c r="C162" s="224"/>
      <c r="D162" s="225" t="s">
        <v>139</v>
      </c>
      <c r="E162" s="226" t="s">
        <v>19</v>
      </c>
      <c r="F162" s="227" t="s">
        <v>247</v>
      </c>
      <c r="G162" s="224"/>
      <c r="H162" s="228">
        <v>544.25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139</v>
      </c>
      <c r="AU162" s="234" t="s">
        <v>82</v>
      </c>
      <c r="AV162" s="13" t="s">
        <v>82</v>
      </c>
      <c r="AW162" s="13" t="s">
        <v>34</v>
      </c>
      <c r="AX162" s="13" t="s">
        <v>72</v>
      </c>
      <c r="AY162" s="234" t="s">
        <v>128</v>
      </c>
    </row>
    <row r="163" s="13" customFormat="1">
      <c r="A163" s="13"/>
      <c r="B163" s="223"/>
      <c r="C163" s="224"/>
      <c r="D163" s="225" t="s">
        <v>139</v>
      </c>
      <c r="E163" s="226" t="s">
        <v>19</v>
      </c>
      <c r="F163" s="227" t="s">
        <v>248</v>
      </c>
      <c r="G163" s="224"/>
      <c r="H163" s="228">
        <v>-27.5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139</v>
      </c>
      <c r="AU163" s="234" t="s">
        <v>82</v>
      </c>
      <c r="AV163" s="13" t="s">
        <v>82</v>
      </c>
      <c r="AW163" s="13" t="s">
        <v>34</v>
      </c>
      <c r="AX163" s="13" t="s">
        <v>72</v>
      </c>
      <c r="AY163" s="234" t="s">
        <v>128</v>
      </c>
    </row>
    <row r="164" s="14" customFormat="1">
      <c r="A164" s="14"/>
      <c r="B164" s="235"/>
      <c r="C164" s="236"/>
      <c r="D164" s="225" t="s">
        <v>139</v>
      </c>
      <c r="E164" s="237" t="s">
        <v>19</v>
      </c>
      <c r="F164" s="238" t="s">
        <v>153</v>
      </c>
      <c r="G164" s="236"/>
      <c r="H164" s="239">
        <v>516.75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139</v>
      </c>
      <c r="AU164" s="245" t="s">
        <v>82</v>
      </c>
      <c r="AV164" s="14" t="s">
        <v>135</v>
      </c>
      <c r="AW164" s="14" t="s">
        <v>34</v>
      </c>
      <c r="AX164" s="14" t="s">
        <v>80</v>
      </c>
      <c r="AY164" s="245" t="s">
        <v>128</v>
      </c>
    </row>
    <row r="165" s="2" customFormat="1" ht="21.75" customHeight="1">
      <c r="A165" s="39"/>
      <c r="B165" s="40"/>
      <c r="C165" s="205" t="s">
        <v>249</v>
      </c>
      <c r="D165" s="205" t="s">
        <v>130</v>
      </c>
      <c r="E165" s="206" t="s">
        <v>250</v>
      </c>
      <c r="F165" s="207" t="s">
        <v>251</v>
      </c>
      <c r="G165" s="208" t="s">
        <v>148</v>
      </c>
      <c r="H165" s="209">
        <v>38.097999999999999</v>
      </c>
      <c r="I165" s="210"/>
      <c r="J165" s="211">
        <f>ROUND(I165*H165,2)</f>
        <v>0</v>
      </c>
      <c r="K165" s="207" t="s">
        <v>134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1.3999999999999999</v>
      </c>
      <c r="T165" s="215">
        <f>S165*H165</f>
        <v>53.337199999999996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135</v>
      </c>
      <c r="AT165" s="216" t="s">
        <v>130</v>
      </c>
      <c r="AU165" s="216" t="s">
        <v>82</v>
      </c>
      <c r="AY165" s="18" t="s">
        <v>128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135</v>
      </c>
      <c r="BM165" s="216" t="s">
        <v>252</v>
      </c>
    </row>
    <row r="166" s="2" customFormat="1">
      <c r="A166" s="39"/>
      <c r="B166" s="40"/>
      <c r="C166" s="41"/>
      <c r="D166" s="218" t="s">
        <v>137</v>
      </c>
      <c r="E166" s="41"/>
      <c r="F166" s="219" t="s">
        <v>253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137</v>
      </c>
      <c r="AU166" s="18" t="s">
        <v>82</v>
      </c>
    </row>
    <row r="167" s="13" customFormat="1">
      <c r="A167" s="13"/>
      <c r="B167" s="223"/>
      <c r="C167" s="224"/>
      <c r="D167" s="225" t="s">
        <v>139</v>
      </c>
      <c r="E167" s="226" t="s">
        <v>19</v>
      </c>
      <c r="F167" s="227" t="s">
        <v>254</v>
      </c>
      <c r="G167" s="224"/>
      <c r="H167" s="228">
        <v>38.097999999999999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139</v>
      </c>
      <c r="AU167" s="234" t="s">
        <v>82</v>
      </c>
      <c r="AV167" s="13" t="s">
        <v>82</v>
      </c>
      <c r="AW167" s="13" t="s">
        <v>34</v>
      </c>
      <c r="AX167" s="13" t="s">
        <v>80</v>
      </c>
      <c r="AY167" s="234" t="s">
        <v>128</v>
      </c>
    </row>
    <row r="168" s="2" customFormat="1" ht="16.5" customHeight="1">
      <c r="A168" s="39"/>
      <c r="B168" s="40"/>
      <c r="C168" s="205" t="s">
        <v>255</v>
      </c>
      <c r="D168" s="205" t="s">
        <v>130</v>
      </c>
      <c r="E168" s="206" t="s">
        <v>256</v>
      </c>
      <c r="F168" s="207" t="s">
        <v>257</v>
      </c>
      <c r="G168" s="208" t="s">
        <v>258</v>
      </c>
      <c r="H168" s="209">
        <v>13.638</v>
      </c>
      <c r="I168" s="210"/>
      <c r="J168" s="211">
        <f>ROUND(I168*H168,2)</f>
        <v>0</v>
      </c>
      <c r="K168" s="207" t="s">
        <v>134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0.082000000000000003</v>
      </c>
      <c r="T168" s="215">
        <f>S168*H168</f>
        <v>1.1183160000000001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135</v>
      </c>
      <c r="AT168" s="216" t="s">
        <v>130</v>
      </c>
      <c r="AU168" s="216" t="s">
        <v>82</v>
      </c>
      <c r="AY168" s="18" t="s">
        <v>128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135</v>
      </c>
      <c r="BM168" s="216" t="s">
        <v>259</v>
      </c>
    </row>
    <row r="169" s="2" customFormat="1">
      <c r="A169" s="39"/>
      <c r="B169" s="40"/>
      <c r="C169" s="41"/>
      <c r="D169" s="218" t="s">
        <v>137</v>
      </c>
      <c r="E169" s="41"/>
      <c r="F169" s="219" t="s">
        <v>260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137</v>
      </c>
      <c r="AU169" s="18" t="s">
        <v>82</v>
      </c>
    </row>
    <row r="170" s="13" customFormat="1">
      <c r="A170" s="13"/>
      <c r="B170" s="223"/>
      <c r="C170" s="224"/>
      <c r="D170" s="225" t="s">
        <v>139</v>
      </c>
      <c r="E170" s="226" t="s">
        <v>19</v>
      </c>
      <c r="F170" s="227" t="s">
        <v>261</v>
      </c>
      <c r="G170" s="224"/>
      <c r="H170" s="228">
        <v>13.638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139</v>
      </c>
      <c r="AU170" s="234" t="s">
        <v>82</v>
      </c>
      <c r="AV170" s="13" t="s">
        <v>82</v>
      </c>
      <c r="AW170" s="13" t="s">
        <v>34</v>
      </c>
      <c r="AX170" s="13" t="s">
        <v>80</v>
      </c>
      <c r="AY170" s="234" t="s">
        <v>128</v>
      </c>
    </row>
    <row r="171" s="2" customFormat="1" ht="16.5" customHeight="1">
      <c r="A171" s="39"/>
      <c r="B171" s="40"/>
      <c r="C171" s="205" t="s">
        <v>7</v>
      </c>
      <c r="D171" s="205" t="s">
        <v>130</v>
      </c>
      <c r="E171" s="206" t="s">
        <v>262</v>
      </c>
      <c r="F171" s="207" t="s">
        <v>263</v>
      </c>
      <c r="G171" s="208" t="s">
        <v>258</v>
      </c>
      <c r="H171" s="209">
        <v>27.276</v>
      </c>
      <c r="I171" s="210"/>
      <c r="J171" s="211">
        <f>ROUND(I171*H171,2)</f>
        <v>0</v>
      </c>
      <c r="K171" s="207" t="s">
        <v>134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0.11</v>
      </c>
      <c r="T171" s="215">
        <f>S171*H171</f>
        <v>3.0003600000000001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135</v>
      </c>
      <c r="AT171" s="216" t="s">
        <v>130</v>
      </c>
      <c r="AU171" s="216" t="s">
        <v>82</v>
      </c>
      <c r="AY171" s="18" t="s">
        <v>128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135</v>
      </c>
      <c r="BM171" s="216" t="s">
        <v>264</v>
      </c>
    </row>
    <row r="172" s="2" customFormat="1">
      <c r="A172" s="39"/>
      <c r="B172" s="40"/>
      <c r="C172" s="41"/>
      <c r="D172" s="218" t="s">
        <v>137</v>
      </c>
      <c r="E172" s="41"/>
      <c r="F172" s="219" t="s">
        <v>265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137</v>
      </c>
      <c r="AU172" s="18" t="s">
        <v>82</v>
      </c>
    </row>
    <row r="173" s="13" customFormat="1">
      <c r="A173" s="13"/>
      <c r="B173" s="223"/>
      <c r="C173" s="224"/>
      <c r="D173" s="225" t="s">
        <v>139</v>
      </c>
      <c r="E173" s="226" t="s">
        <v>19</v>
      </c>
      <c r="F173" s="227" t="s">
        <v>266</v>
      </c>
      <c r="G173" s="224"/>
      <c r="H173" s="228">
        <v>13.638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139</v>
      </c>
      <c r="AU173" s="234" t="s">
        <v>82</v>
      </c>
      <c r="AV173" s="13" t="s">
        <v>82</v>
      </c>
      <c r="AW173" s="13" t="s">
        <v>34</v>
      </c>
      <c r="AX173" s="13" t="s">
        <v>72</v>
      </c>
      <c r="AY173" s="234" t="s">
        <v>128</v>
      </c>
    </row>
    <row r="174" s="13" customFormat="1">
      <c r="A174" s="13"/>
      <c r="B174" s="223"/>
      <c r="C174" s="224"/>
      <c r="D174" s="225" t="s">
        <v>139</v>
      </c>
      <c r="E174" s="226" t="s">
        <v>19</v>
      </c>
      <c r="F174" s="227" t="s">
        <v>267</v>
      </c>
      <c r="G174" s="224"/>
      <c r="H174" s="228">
        <v>13.638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139</v>
      </c>
      <c r="AU174" s="234" t="s">
        <v>82</v>
      </c>
      <c r="AV174" s="13" t="s">
        <v>82</v>
      </c>
      <c r="AW174" s="13" t="s">
        <v>34</v>
      </c>
      <c r="AX174" s="13" t="s">
        <v>72</v>
      </c>
      <c r="AY174" s="234" t="s">
        <v>128</v>
      </c>
    </row>
    <row r="175" s="14" customFormat="1">
      <c r="A175" s="14"/>
      <c r="B175" s="235"/>
      <c r="C175" s="236"/>
      <c r="D175" s="225" t="s">
        <v>139</v>
      </c>
      <c r="E175" s="237" t="s">
        <v>19</v>
      </c>
      <c r="F175" s="238" t="s">
        <v>153</v>
      </c>
      <c r="G175" s="236"/>
      <c r="H175" s="239">
        <v>27.276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139</v>
      </c>
      <c r="AU175" s="245" t="s">
        <v>82</v>
      </c>
      <c r="AV175" s="14" t="s">
        <v>135</v>
      </c>
      <c r="AW175" s="14" t="s">
        <v>34</v>
      </c>
      <c r="AX175" s="14" t="s">
        <v>80</v>
      </c>
      <c r="AY175" s="245" t="s">
        <v>128</v>
      </c>
    </row>
    <row r="176" s="2" customFormat="1" ht="16.5" customHeight="1">
      <c r="A176" s="39"/>
      <c r="B176" s="40"/>
      <c r="C176" s="205" t="s">
        <v>268</v>
      </c>
      <c r="D176" s="205" t="s">
        <v>130</v>
      </c>
      <c r="E176" s="206" t="s">
        <v>269</v>
      </c>
      <c r="F176" s="207" t="s">
        <v>270</v>
      </c>
      <c r="G176" s="208" t="s">
        <v>133</v>
      </c>
      <c r="H176" s="209">
        <v>12.419000000000001</v>
      </c>
      <c r="I176" s="210"/>
      <c r="J176" s="211">
        <f>ROUND(I176*H176,2)</f>
        <v>0</v>
      </c>
      <c r="K176" s="207" t="s">
        <v>134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0.25</v>
      </c>
      <c r="T176" s="215">
        <f>S176*H176</f>
        <v>3.1047500000000001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135</v>
      </c>
      <c r="AT176" s="216" t="s">
        <v>130</v>
      </c>
      <c r="AU176" s="216" t="s">
        <v>82</v>
      </c>
      <c r="AY176" s="18" t="s">
        <v>128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135</v>
      </c>
      <c r="BM176" s="216" t="s">
        <v>271</v>
      </c>
    </row>
    <row r="177" s="2" customFormat="1">
      <c r="A177" s="39"/>
      <c r="B177" s="40"/>
      <c r="C177" s="41"/>
      <c r="D177" s="218" t="s">
        <v>137</v>
      </c>
      <c r="E177" s="41"/>
      <c r="F177" s="219" t="s">
        <v>272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137</v>
      </c>
      <c r="AU177" s="18" t="s">
        <v>82</v>
      </c>
    </row>
    <row r="178" s="13" customFormat="1">
      <c r="A178" s="13"/>
      <c r="B178" s="223"/>
      <c r="C178" s="224"/>
      <c r="D178" s="225" t="s">
        <v>139</v>
      </c>
      <c r="E178" s="226" t="s">
        <v>19</v>
      </c>
      <c r="F178" s="227" t="s">
        <v>273</v>
      </c>
      <c r="G178" s="224"/>
      <c r="H178" s="228">
        <v>12.419000000000001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139</v>
      </c>
      <c r="AU178" s="234" t="s">
        <v>82</v>
      </c>
      <c r="AV178" s="13" t="s">
        <v>82</v>
      </c>
      <c r="AW178" s="13" t="s">
        <v>34</v>
      </c>
      <c r="AX178" s="13" t="s">
        <v>80</v>
      </c>
      <c r="AY178" s="234" t="s">
        <v>128</v>
      </c>
    </row>
    <row r="179" s="2" customFormat="1" ht="24.15" customHeight="1">
      <c r="A179" s="39"/>
      <c r="B179" s="40"/>
      <c r="C179" s="205" t="s">
        <v>274</v>
      </c>
      <c r="D179" s="205" t="s">
        <v>130</v>
      </c>
      <c r="E179" s="206" t="s">
        <v>275</v>
      </c>
      <c r="F179" s="207" t="s">
        <v>276</v>
      </c>
      <c r="G179" s="208" t="s">
        <v>133</v>
      </c>
      <c r="H179" s="209">
        <v>2.6699999999999999</v>
      </c>
      <c r="I179" s="210"/>
      <c r="J179" s="211">
        <f>ROUND(I179*H179,2)</f>
        <v>0</v>
      </c>
      <c r="K179" s="207" t="s">
        <v>134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0.027</v>
      </c>
      <c r="T179" s="215">
        <f>S179*H179</f>
        <v>0.072090000000000001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135</v>
      </c>
      <c r="AT179" s="216" t="s">
        <v>130</v>
      </c>
      <c r="AU179" s="216" t="s">
        <v>82</v>
      </c>
      <c r="AY179" s="18" t="s">
        <v>128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135</v>
      </c>
      <c r="BM179" s="216" t="s">
        <v>277</v>
      </c>
    </row>
    <row r="180" s="2" customFormat="1">
      <c r="A180" s="39"/>
      <c r="B180" s="40"/>
      <c r="C180" s="41"/>
      <c r="D180" s="218" t="s">
        <v>137</v>
      </c>
      <c r="E180" s="41"/>
      <c r="F180" s="219" t="s">
        <v>278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137</v>
      </c>
      <c r="AU180" s="18" t="s">
        <v>82</v>
      </c>
    </row>
    <row r="181" s="13" customFormat="1">
      <c r="A181" s="13"/>
      <c r="B181" s="223"/>
      <c r="C181" s="224"/>
      <c r="D181" s="225" t="s">
        <v>139</v>
      </c>
      <c r="E181" s="226" t="s">
        <v>19</v>
      </c>
      <c r="F181" s="227" t="s">
        <v>279</v>
      </c>
      <c r="G181" s="224"/>
      <c r="H181" s="228">
        <v>1.829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139</v>
      </c>
      <c r="AU181" s="234" t="s">
        <v>82</v>
      </c>
      <c r="AV181" s="13" t="s">
        <v>82</v>
      </c>
      <c r="AW181" s="13" t="s">
        <v>34</v>
      </c>
      <c r="AX181" s="13" t="s">
        <v>72</v>
      </c>
      <c r="AY181" s="234" t="s">
        <v>128</v>
      </c>
    </row>
    <row r="182" s="13" customFormat="1">
      <c r="A182" s="13"/>
      <c r="B182" s="223"/>
      <c r="C182" s="224"/>
      <c r="D182" s="225" t="s">
        <v>139</v>
      </c>
      <c r="E182" s="226" t="s">
        <v>19</v>
      </c>
      <c r="F182" s="227" t="s">
        <v>280</v>
      </c>
      <c r="G182" s="224"/>
      <c r="H182" s="228">
        <v>0.40899999999999997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139</v>
      </c>
      <c r="AU182" s="234" t="s">
        <v>82</v>
      </c>
      <c r="AV182" s="13" t="s">
        <v>82</v>
      </c>
      <c r="AW182" s="13" t="s">
        <v>34</v>
      </c>
      <c r="AX182" s="13" t="s">
        <v>72</v>
      </c>
      <c r="AY182" s="234" t="s">
        <v>128</v>
      </c>
    </row>
    <row r="183" s="13" customFormat="1">
      <c r="A183" s="13"/>
      <c r="B183" s="223"/>
      <c r="C183" s="224"/>
      <c r="D183" s="225" t="s">
        <v>139</v>
      </c>
      <c r="E183" s="226" t="s">
        <v>19</v>
      </c>
      <c r="F183" s="227" t="s">
        <v>281</v>
      </c>
      <c r="G183" s="224"/>
      <c r="H183" s="228">
        <v>0.432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139</v>
      </c>
      <c r="AU183" s="234" t="s">
        <v>82</v>
      </c>
      <c r="AV183" s="13" t="s">
        <v>82</v>
      </c>
      <c r="AW183" s="13" t="s">
        <v>34</v>
      </c>
      <c r="AX183" s="13" t="s">
        <v>72</v>
      </c>
      <c r="AY183" s="234" t="s">
        <v>128</v>
      </c>
    </row>
    <row r="184" s="14" customFormat="1">
      <c r="A184" s="14"/>
      <c r="B184" s="235"/>
      <c r="C184" s="236"/>
      <c r="D184" s="225" t="s">
        <v>139</v>
      </c>
      <c r="E184" s="237" t="s">
        <v>19</v>
      </c>
      <c r="F184" s="238" t="s">
        <v>153</v>
      </c>
      <c r="G184" s="236"/>
      <c r="H184" s="239">
        <v>2.6699999999999999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139</v>
      </c>
      <c r="AU184" s="245" t="s">
        <v>82</v>
      </c>
      <c r="AV184" s="14" t="s">
        <v>135</v>
      </c>
      <c r="AW184" s="14" t="s">
        <v>34</v>
      </c>
      <c r="AX184" s="14" t="s">
        <v>80</v>
      </c>
      <c r="AY184" s="245" t="s">
        <v>128</v>
      </c>
    </row>
    <row r="185" s="2" customFormat="1" ht="24.15" customHeight="1">
      <c r="A185" s="39"/>
      <c r="B185" s="40"/>
      <c r="C185" s="205" t="s">
        <v>282</v>
      </c>
      <c r="D185" s="205" t="s">
        <v>130</v>
      </c>
      <c r="E185" s="206" t="s">
        <v>283</v>
      </c>
      <c r="F185" s="207" t="s">
        <v>284</v>
      </c>
      <c r="G185" s="208" t="s">
        <v>133</v>
      </c>
      <c r="H185" s="209">
        <v>4.827</v>
      </c>
      <c r="I185" s="210"/>
      <c r="J185" s="211">
        <f>ROUND(I185*H185,2)</f>
        <v>0</v>
      </c>
      <c r="K185" s="207" t="s">
        <v>134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0.075999999999999998</v>
      </c>
      <c r="T185" s="215">
        <f>S185*H185</f>
        <v>0.36685200000000001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135</v>
      </c>
      <c r="AT185" s="216" t="s">
        <v>130</v>
      </c>
      <c r="AU185" s="216" t="s">
        <v>82</v>
      </c>
      <c r="AY185" s="18" t="s">
        <v>128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135</v>
      </c>
      <c r="BM185" s="216" t="s">
        <v>285</v>
      </c>
    </row>
    <row r="186" s="2" customFormat="1">
      <c r="A186" s="39"/>
      <c r="B186" s="40"/>
      <c r="C186" s="41"/>
      <c r="D186" s="218" t="s">
        <v>137</v>
      </c>
      <c r="E186" s="41"/>
      <c r="F186" s="219" t="s">
        <v>286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137</v>
      </c>
      <c r="AU186" s="18" t="s">
        <v>82</v>
      </c>
    </row>
    <row r="187" s="13" customFormat="1">
      <c r="A187" s="13"/>
      <c r="B187" s="223"/>
      <c r="C187" s="224"/>
      <c r="D187" s="225" t="s">
        <v>139</v>
      </c>
      <c r="E187" s="226" t="s">
        <v>19</v>
      </c>
      <c r="F187" s="227" t="s">
        <v>287</v>
      </c>
      <c r="G187" s="224"/>
      <c r="H187" s="228">
        <v>4.827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139</v>
      </c>
      <c r="AU187" s="234" t="s">
        <v>82</v>
      </c>
      <c r="AV187" s="13" t="s">
        <v>82</v>
      </c>
      <c r="AW187" s="13" t="s">
        <v>34</v>
      </c>
      <c r="AX187" s="13" t="s">
        <v>80</v>
      </c>
      <c r="AY187" s="234" t="s">
        <v>128</v>
      </c>
    </row>
    <row r="188" s="2" customFormat="1" ht="24.15" customHeight="1">
      <c r="A188" s="39"/>
      <c r="B188" s="40"/>
      <c r="C188" s="205" t="s">
        <v>288</v>
      </c>
      <c r="D188" s="205" t="s">
        <v>130</v>
      </c>
      <c r="E188" s="206" t="s">
        <v>289</v>
      </c>
      <c r="F188" s="207" t="s">
        <v>290</v>
      </c>
      <c r="G188" s="208" t="s">
        <v>133</v>
      </c>
      <c r="H188" s="209">
        <v>5.2549999999999999</v>
      </c>
      <c r="I188" s="210"/>
      <c r="J188" s="211">
        <f>ROUND(I188*H188,2)</f>
        <v>0</v>
      </c>
      <c r="K188" s="207" t="s">
        <v>134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0.063</v>
      </c>
      <c r="T188" s="215">
        <f>S188*H188</f>
        <v>0.331065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135</v>
      </c>
      <c r="AT188" s="216" t="s">
        <v>130</v>
      </c>
      <c r="AU188" s="216" t="s">
        <v>82</v>
      </c>
      <c r="AY188" s="18" t="s">
        <v>128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135</v>
      </c>
      <c r="BM188" s="216" t="s">
        <v>291</v>
      </c>
    </row>
    <row r="189" s="2" customFormat="1">
      <c r="A189" s="39"/>
      <c r="B189" s="40"/>
      <c r="C189" s="41"/>
      <c r="D189" s="218" t="s">
        <v>137</v>
      </c>
      <c r="E189" s="41"/>
      <c r="F189" s="219" t="s">
        <v>292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137</v>
      </c>
      <c r="AU189" s="18" t="s">
        <v>82</v>
      </c>
    </row>
    <row r="190" s="13" customFormat="1">
      <c r="A190" s="13"/>
      <c r="B190" s="223"/>
      <c r="C190" s="224"/>
      <c r="D190" s="225" t="s">
        <v>139</v>
      </c>
      <c r="E190" s="226" t="s">
        <v>19</v>
      </c>
      <c r="F190" s="227" t="s">
        <v>293</v>
      </c>
      <c r="G190" s="224"/>
      <c r="H190" s="228">
        <v>5.2549999999999999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139</v>
      </c>
      <c r="AU190" s="234" t="s">
        <v>82</v>
      </c>
      <c r="AV190" s="13" t="s">
        <v>82</v>
      </c>
      <c r="AW190" s="13" t="s">
        <v>34</v>
      </c>
      <c r="AX190" s="13" t="s">
        <v>80</v>
      </c>
      <c r="AY190" s="234" t="s">
        <v>128</v>
      </c>
    </row>
    <row r="191" s="2" customFormat="1" ht="24.15" customHeight="1">
      <c r="A191" s="39"/>
      <c r="B191" s="40"/>
      <c r="C191" s="205" t="s">
        <v>294</v>
      </c>
      <c r="D191" s="205" t="s">
        <v>130</v>
      </c>
      <c r="E191" s="206" t="s">
        <v>295</v>
      </c>
      <c r="F191" s="207" t="s">
        <v>296</v>
      </c>
      <c r="G191" s="208" t="s">
        <v>148</v>
      </c>
      <c r="H191" s="209">
        <v>11.427</v>
      </c>
      <c r="I191" s="210"/>
      <c r="J191" s="211">
        <f>ROUND(I191*H191,2)</f>
        <v>0</v>
      </c>
      <c r="K191" s="207" t="s">
        <v>134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1.8</v>
      </c>
      <c r="T191" s="215">
        <f>S191*H191</f>
        <v>20.5686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135</v>
      </c>
      <c r="AT191" s="216" t="s">
        <v>130</v>
      </c>
      <c r="AU191" s="216" t="s">
        <v>82</v>
      </c>
      <c r="AY191" s="18" t="s">
        <v>128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135</v>
      </c>
      <c r="BM191" s="216" t="s">
        <v>297</v>
      </c>
    </row>
    <row r="192" s="2" customFormat="1">
      <c r="A192" s="39"/>
      <c r="B192" s="40"/>
      <c r="C192" s="41"/>
      <c r="D192" s="218" t="s">
        <v>137</v>
      </c>
      <c r="E192" s="41"/>
      <c r="F192" s="219" t="s">
        <v>298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137</v>
      </c>
      <c r="AU192" s="18" t="s">
        <v>82</v>
      </c>
    </row>
    <row r="193" s="13" customFormat="1">
      <c r="A193" s="13"/>
      <c r="B193" s="223"/>
      <c r="C193" s="224"/>
      <c r="D193" s="225" t="s">
        <v>139</v>
      </c>
      <c r="E193" s="226" t="s">
        <v>19</v>
      </c>
      <c r="F193" s="227" t="s">
        <v>299</v>
      </c>
      <c r="G193" s="224"/>
      <c r="H193" s="228">
        <v>7.3499999999999996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139</v>
      </c>
      <c r="AU193" s="234" t="s">
        <v>82</v>
      </c>
      <c r="AV193" s="13" t="s">
        <v>82</v>
      </c>
      <c r="AW193" s="13" t="s">
        <v>34</v>
      </c>
      <c r="AX193" s="13" t="s">
        <v>72</v>
      </c>
      <c r="AY193" s="234" t="s">
        <v>128</v>
      </c>
    </row>
    <row r="194" s="13" customFormat="1">
      <c r="A194" s="13"/>
      <c r="B194" s="223"/>
      <c r="C194" s="224"/>
      <c r="D194" s="225" t="s">
        <v>139</v>
      </c>
      <c r="E194" s="226" t="s">
        <v>19</v>
      </c>
      <c r="F194" s="227" t="s">
        <v>300</v>
      </c>
      <c r="G194" s="224"/>
      <c r="H194" s="228">
        <v>2.327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139</v>
      </c>
      <c r="AU194" s="234" t="s">
        <v>82</v>
      </c>
      <c r="AV194" s="13" t="s">
        <v>82</v>
      </c>
      <c r="AW194" s="13" t="s">
        <v>34</v>
      </c>
      <c r="AX194" s="13" t="s">
        <v>72</v>
      </c>
      <c r="AY194" s="234" t="s">
        <v>128</v>
      </c>
    </row>
    <row r="195" s="13" customFormat="1">
      <c r="A195" s="13"/>
      <c r="B195" s="223"/>
      <c r="C195" s="224"/>
      <c r="D195" s="225" t="s">
        <v>139</v>
      </c>
      <c r="E195" s="226" t="s">
        <v>19</v>
      </c>
      <c r="F195" s="227" t="s">
        <v>301</v>
      </c>
      <c r="G195" s="224"/>
      <c r="H195" s="228">
        <v>1.75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139</v>
      </c>
      <c r="AU195" s="234" t="s">
        <v>82</v>
      </c>
      <c r="AV195" s="13" t="s">
        <v>82</v>
      </c>
      <c r="AW195" s="13" t="s">
        <v>34</v>
      </c>
      <c r="AX195" s="13" t="s">
        <v>72</v>
      </c>
      <c r="AY195" s="234" t="s">
        <v>128</v>
      </c>
    </row>
    <row r="196" s="14" customFormat="1">
      <c r="A196" s="14"/>
      <c r="B196" s="235"/>
      <c r="C196" s="236"/>
      <c r="D196" s="225" t="s">
        <v>139</v>
      </c>
      <c r="E196" s="237" t="s">
        <v>19</v>
      </c>
      <c r="F196" s="238" t="s">
        <v>153</v>
      </c>
      <c r="G196" s="236"/>
      <c r="H196" s="239">
        <v>11.427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139</v>
      </c>
      <c r="AU196" s="245" t="s">
        <v>82</v>
      </c>
      <c r="AV196" s="14" t="s">
        <v>135</v>
      </c>
      <c r="AW196" s="14" t="s">
        <v>34</v>
      </c>
      <c r="AX196" s="14" t="s">
        <v>80</v>
      </c>
      <c r="AY196" s="245" t="s">
        <v>128</v>
      </c>
    </row>
    <row r="197" s="2" customFormat="1" ht="24.15" customHeight="1">
      <c r="A197" s="39"/>
      <c r="B197" s="40"/>
      <c r="C197" s="205" t="s">
        <v>302</v>
      </c>
      <c r="D197" s="205" t="s">
        <v>130</v>
      </c>
      <c r="E197" s="206" t="s">
        <v>303</v>
      </c>
      <c r="F197" s="207" t="s">
        <v>304</v>
      </c>
      <c r="G197" s="208" t="s">
        <v>305</v>
      </c>
      <c r="H197" s="209">
        <v>20.303999999999998</v>
      </c>
      <c r="I197" s="210"/>
      <c r="J197" s="211">
        <f>ROUND(I197*H197,2)</f>
        <v>0</v>
      </c>
      <c r="K197" s="207" t="s">
        <v>134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0.062</v>
      </c>
      <c r="T197" s="215">
        <f>S197*H197</f>
        <v>1.258848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135</v>
      </c>
      <c r="AT197" s="216" t="s">
        <v>130</v>
      </c>
      <c r="AU197" s="216" t="s">
        <v>82</v>
      </c>
      <c r="AY197" s="18" t="s">
        <v>128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135</v>
      </c>
      <c r="BM197" s="216" t="s">
        <v>306</v>
      </c>
    </row>
    <row r="198" s="2" customFormat="1">
      <c r="A198" s="39"/>
      <c r="B198" s="40"/>
      <c r="C198" s="41"/>
      <c r="D198" s="218" t="s">
        <v>137</v>
      </c>
      <c r="E198" s="41"/>
      <c r="F198" s="219" t="s">
        <v>307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137</v>
      </c>
      <c r="AU198" s="18" t="s">
        <v>82</v>
      </c>
    </row>
    <row r="199" s="13" customFormat="1">
      <c r="A199" s="13"/>
      <c r="B199" s="223"/>
      <c r="C199" s="224"/>
      <c r="D199" s="225" t="s">
        <v>139</v>
      </c>
      <c r="E199" s="226" t="s">
        <v>19</v>
      </c>
      <c r="F199" s="227" t="s">
        <v>308</v>
      </c>
      <c r="G199" s="224"/>
      <c r="H199" s="228">
        <v>14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139</v>
      </c>
      <c r="AU199" s="234" t="s">
        <v>82</v>
      </c>
      <c r="AV199" s="13" t="s">
        <v>82</v>
      </c>
      <c r="AW199" s="13" t="s">
        <v>34</v>
      </c>
      <c r="AX199" s="13" t="s">
        <v>72</v>
      </c>
      <c r="AY199" s="234" t="s">
        <v>128</v>
      </c>
    </row>
    <row r="200" s="13" customFormat="1">
      <c r="A200" s="13"/>
      <c r="B200" s="223"/>
      <c r="C200" s="224"/>
      <c r="D200" s="225" t="s">
        <v>139</v>
      </c>
      <c r="E200" s="226" t="s">
        <v>19</v>
      </c>
      <c r="F200" s="227" t="s">
        <v>309</v>
      </c>
      <c r="G200" s="224"/>
      <c r="H200" s="228">
        <v>6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139</v>
      </c>
      <c r="AU200" s="234" t="s">
        <v>82</v>
      </c>
      <c r="AV200" s="13" t="s">
        <v>82</v>
      </c>
      <c r="AW200" s="13" t="s">
        <v>34</v>
      </c>
      <c r="AX200" s="13" t="s">
        <v>72</v>
      </c>
      <c r="AY200" s="234" t="s">
        <v>128</v>
      </c>
    </row>
    <row r="201" s="13" customFormat="1">
      <c r="A201" s="13"/>
      <c r="B201" s="223"/>
      <c r="C201" s="224"/>
      <c r="D201" s="225" t="s">
        <v>139</v>
      </c>
      <c r="E201" s="226" t="s">
        <v>19</v>
      </c>
      <c r="F201" s="227" t="s">
        <v>310</v>
      </c>
      <c r="G201" s="224"/>
      <c r="H201" s="228">
        <v>0.30399999999999999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139</v>
      </c>
      <c r="AU201" s="234" t="s">
        <v>82</v>
      </c>
      <c r="AV201" s="13" t="s">
        <v>82</v>
      </c>
      <c r="AW201" s="13" t="s">
        <v>34</v>
      </c>
      <c r="AX201" s="13" t="s">
        <v>72</v>
      </c>
      <c r="AY201" s="234" t="s">
        <v>128</v>
      </c>
    </row>
    <row r="202" s="14" customFormat="1">
      <c r="A202" s="14"/>
      <c r="B202" s="235"/>
      <c r="C202" s="236"/>
      <c r="D202" s="225" t="s">
        <v>139</v>
      </c>
      <c r="E202" s="237" t="s">
        <v>19</v>
      </c>
      <c r="F202" s="238" t="s">
        <v>153</v>
      </c>
      <c r="G202" s="236"/>
      <c r="H202" s="239">
        <v>20.303999999999998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139</v>
      </c>
      <c r="AU202" s="245" t="s">
        <v>82</v>
      </c>
      <c r="AV202" s="14" t="s">
        <v>135</v>
      </c>
      <c r="AW202" s="14" t="s">
        <v>34</v>
      </c>
      <c r="AX202" s="14" t="s">
        <v>80</v>
      </c>
      <c r="AY202" s="245" t="s">
        <v>128</v>
      </c>
    </row>
    <row r="203" s="2" customFormat="1" ht="24.15" customHeight="1">
      <c r="A203" s="39"/>
      <c r="B203" s="40"/>
      <c r="C203" s="205" t="s">
        <v>311</v>
      </c>
      <c r="D203" s="205" t="s">
        <v>130</v>
      </c>
      <c r="E203" s="206" t="s">
        <v>312</v>
      </c>
      <c r="F203" s="207" t="s">
        <v>313</v>
      </c>
      <c r="G203" s="208" t="s">
        <v>258</v>
      </c>
      <c r="H203" s="209">
        <v>44.808</v>
      </c>
      <c r="I203" s="210"/>
      <c r="J203" s="211">
        <f>ROUND(I203*H203,2)</f>
        <v>0</v>
      </c>
      <c r="K203" s="207" t="s">
        <v>134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135</v>
      </c>
      <c r="AT203" s="216" t="s">
        <v>130</v>
      </c>
      <c r="AU203" s="216" t="s">
        <v>82</v>
      </c>
      <c r="AY203" s="18" t="s">
        <v>128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135</v>
      </c>
      <c r="BM203" s="216" t="s">
        <v>314</v>
      </c>
    </row>
    <row r="204" s="2" customFormat="1">
      <c r="A204" s="39"/>
      <c r="B204" s="40"/>
      <c r="C204" s="41"/>
      <c r="D204" s="218" t="s">
        <v>137</v>
      </c>
      <c r="E204" s="41"/>
      <c r="F204" s="219" t="s">
        <v>315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137</v>
      </c>
      <c r="AU204" s="18" t="s">
        <v>82</v>
      </c>
    </row>
    <row r="205" s="13" customFormat="1">
      <c r="A205" s="13"/>
      <c r="B205" s="223"/>
      <c r="C205" s="224"/>
      <c r="D205" s="225" t="s">
        <v>139</v>
      </c>
      <c r="E205" s="226" t="s">
        <v>19</v>
      </c>
      <c r="F205" s="227" t="s">
        <v>316</v>
      </c>
      <c r="G205" s="224"/>
      <c r="H205" s="228">
        <v>44.808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139</v>
      </c>
      <c r="AU205" s="234" t="s">
        <v>82</v>
      </c>
      <c r="AV205" s="13" t="s">
        <v>82</v>
      </c>
      <c r="AW205" s="13" t="s">
        <v>34</v>
      </c>
      <c r="AX205" s="13" t="s">
        <v>80</v>
      </c>
      <c r="AY205" s="234" t="s">
        <v>128</v>
      </c>
    </row>
    <row r="206" s="2" customFormat="1" ht="24.15" customHeight="1">
      <c r="A206" s="39"/>
      <c r="B206" s="40"/>
      <c r="C206" s="205" t="s">
        <v>317</v>
      </c>
      <c r="D206" s="205" t="s">
        <v>130</v>
      </c>
      <c r="E206" s="206" t="s">
        <v>318</v>
      </c>
      <c r="F206" s="207" t="s">
        <v>319</v>
      </c>
      <c r="G206" s="208" t="s">
        <v>258</v>
      </c>
      <c r="H206" s="209">
        <v>1344.24</v>
      </c>
      <c r="I206" s="210"/>
      <c r="J206" s="211">
        <f>ROUND(I206*H206,2)</f>
        <v>0</v>
      </c>
      <c r="K206" s="207" t="s">
        <v>134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135</v>
      </c>
      <c r="AT206" s="216" t="s">
        <v>130</v>
      </c>
      <c r="AU206" s="216" t="s">
        <v>82</v>
      </c>
      <c r="AY206" s="18" t="s">
        <v>128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135</v>
      </c>
      <c r="BM206" s="216" t="s">
        <v>320</v>
      </c>
    </row>
    <row r="207" s="2" customFormat="1">
      <c r="A207" s="39"/>
      <c r="B207" s="40"/>
      <c r="C207" s="41"/>
      <c r="D207" s="218" t="s">
        <v>137</v>
      </c>
      <c r="E207" s="41"/>
      <c r="F207" s="219" t="s">
        <v>321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137</v>
      </c>
      <c r="AU207" s="18" t="s">
        <v>82</v>
      </c>
    </row>
    <row r="208" s="13" customFormat="1">
      <c r="A208" s="13"/>
      <c r="B208" s="223"/>
      <c r="C208" s="224"/>
      <c r="D208" s="225" t="s">
        <v>139</v>
      </c>
      <c r="E208" s="224"/>
      <c r="F208" s="227" t="s">
        <v>322</v>
      </c>
      <c r="G208" s="224"/>
      <c r="H208" s="228">
        <v>1344.24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139</v>
      </c>
      <c r="AU208" s="234" t="s">
        <v>82</v>
      </c>
      <c r="AV208" s="13" t="s">
        <v>82</v>
      </c>
      <c r="AW208" s="13" t="s">
        <v>4</v>
      </c>
      <c r="AX208" s="13" t="s">
        <v>80</v>
      </c>
      <c r="AY208" s="234" t="s">
        <v>128</v>
      </c>
    </row>
    <row r="209" s="2" customFormat="1" ht="24.15" customHeight="1">
      <c r="A209" s="39"/>
      <c r="B209" s="40"/>
      <c r="C209" s="205" t="s">
        <v>323</v>
      </c>
      <c r="D209" s="205" t="s">
        <v>130</v>
      </c>
      <c r="E209" s="206" t="s">
        <v>324</v>
      </c>
      <c r="F209" s="207" t="s">
        <v>325</v>
      </c>
      <c r="G209" s="208" t="s">
        <v>258</v>
      </c>
      <c r="H209" s="209">
        <v>44.808</v>
      </c>
      <c r="I209" s="210"/>
      <c r="J209" s="211">
        <f>ROUND(I209*H209,2)</f>
        <v>0</v>
      </c>
      <c r="K209" s="207" t="s">
        <v>134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135</v>
      </c>
      <c r="AT209" s="216" t="s">
        <v>130</v>
      </c>
      <c r="AU209" s="216" t="s">
        <v>82</v>
      </c>
      <c r="AY209" s="18" t="s">
        <v>128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135</v>
      </c>
      <c r="BM209" s="216" t="s">
        <v>326</v>
      </c>
    </row>
    <row r="210" s="2" customFormat="1">
      <c r="A210" s="39"/>
      <c r="B210" s="40"/>
      <c r="C210" s="41"/>
      <c r="D210" s="218" t="s">
        <v>137</v>
      </c>
      <c r="E210" s="41"/>
      <c r="F210" s="219" t="s">
        <v>327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137</v>
      </c>
      <c r="AU210" s="18" t="s">
        <v>82</v>
      </c>
    </row>
    <row r="211" s="2" customFormat="1" ht="24.15" customHeight="1">
      <c r="A211" s="39"/>
      <c r="B211" s="40"/>
      <c r="C211" s="205" t="s">
        <v>328</v>
      </c>
      <c r="D211" s="205" t="s">
        <v>130</v>
      </c>
      <c r="E211" s="206" t="s">
        <v>329</v>
      </c>
      <c r="F211" s="207" t="s">
        <v>330</v>
      </c>
      <c r="G211" s="208" t="s">
        <v>258</v>
      </c>
      <c r="H211" s="209">
        <v>21.474</v>
      </c>
      <c r="I211" s="210"/>
      <c r="J211" s="211">
        <f>ROUND(I211*H211,2)</f>
        <v>0</v>
      </c>
      <c r="K211" s="207" t="s">
        <v>134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135</v>
      </c>
      <c r="AT211" s="216" t="s">
        <v>130</v>
      </c>
      <c r="AU211" s="216" t="s">
        <v>82</v>
      </c>
      <c r="AY211" s="18" t="s">
        <v>128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135</v>
      </c>
      <c r="BM211" s="216" t="s">
        <v>331</v>
      </c>
    </row>
    <row r="212" s="2" customFormat="1">
      <c r="A212" s="39"/>
      <c r="B212" s="40"/>
      <c r="C212" s="41"/>
      <c r="D212" s="218" t="s">
        <v>137</v>
      </c>
      <c r="E212" s="41"/>
      <c r="F212" s="219" t="s">
        <v>332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137</v>
      </c>
      <c r="AU212" s="18" t="s">
        <v>82</v>
      </c>
    </row>
    <row r="213" s="13" customFormat="1">
      <c r="A213" s="13"/>
      <c r="B213" s="223"/>
      <c r="C213" s="224"/>
      <c r="D213" s="225" t="s">
        <v>139</v>
      </c>
      <c r="E213" s="226" t="s">
        <v>19</v>
      </c>
      <c r="F213" s="227" t="s">
        <v>333</v>
      </c>
      <c r="G213" s="224"/>
      <c r="H213" s="228">
        <v>21.474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139</v>
      </c>
      <c r="AU213" s="234" t="s">
        <v>82</v>
      </c>
      <c r="AV213" s="13" t="s">
        <v>82</v>
      </c>
      <c r="AW213" s="13" t="s">
        <v>34</v>
      </c>
      <c r="AX213" s="13" t="s">
        <v>80</v>
      </c>
      <c r="AY213" s="234" t="s">
        <v>128</v>
      </c>
    </row>
    <row r="214" s="2" customFormat="1" ht="24.15" customHeight="1">
      <c r="A214" s="39"/>
      <c r="B214" s="40"/>
      <c r="C214" s="205" t="s">
        <v>334</v>
      </c>
      <c r="D214" s="205" t="s">
        <v>130</v>
      </c>
      <c r="E214" s="206" t="s">
        <v>335</v>
      </c>
      <c r="F214" s="207" t="s">
        <v>336</v>
      </c>
      <c r="G214" s="208" t="s">
        <v>258</v>
      </c>
      <c r="H214" s="209">
        <v>644.22000000000003</v>
      </c>
      <c r="I214" s="210"/>
      <c r="J214" s="211">
        <f>ROUND(I214*H214,2)</f>
        <v>0</v>
      </c>
      <c r="K214" s="207" t="s">
        <v>134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135</v>
      </c>
      <c r="AT214" s="216" t="s">
        <v>130</v>
      </c>
      <c r="AU214" s="216" t="s">
        <v>82</v>
      </c>
      <c r="AY214" s="18" t="s">
        <v>128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135</v>
      </c>
      <c r="BM214" s="216" t="s">
        <v>337</v>
      </c>
    </row>
    <row r="215" s="2" customFormat="1">
      <c r="A215" s="39"/>
      <c r="B215" s="40"/>
      <c r="C215" s="41"/>
      <c r="D215" s="218" t="s">
        <v>137</v>
      </c>
      <c r="E215" s="41"/>
      <c r="F215" s="219" t="s">
        <v>338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137</v>
      </c>
      <c r="AU215" s="18" t="s">
        <v>82</v>
      </c>
    </row>
    <row r="216" s="13" customFormat="1">
      <c r="A216" s="13"/>
      <c r="B216" s="223"/>
      <c r="C216" s="224"/>
      <c r="D216" s="225" t="s">
        <v>139</v>
      </c>
      <c r="E216" s="224"/>
      <c r="F216" s="227" t="s">
        <v>339</v>
      </c>
      <c r="G216" s="224"/>
      <c r="H216" s="228">
        <v>644.22000000000003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139</v>
      </c>
      <c r="AU216" s="234" t="s">
        <v>82</v>
      </c>
      <c r="AV216" s="13" t="s">
        <v>82</v>
      </c>
      <c r="AW216" s="13" t="s">
        <v>4</v>
      </c>
      <c r="AX216" s="13" t="s">
        <v>80</v>
      </c>
      <c r="AY216" s="234" t="s">
        <v>128</v>
      </c>
    </row>
    <row r="217" s="2" customFormat="1" ht="24.15" customHeight="1">
      <c r="A217" s="39"/>
      <c r="B217" s="40"/>
      <c r="C217" s="205" t="s">
        <v>340</v>
      </c>
      <c r="D217" s="205" t="s">
        <v>130</v>
      </c>
      <c r="E217" s="206" t="s">
        <v>341</v>
      </c>
      <c r="F217" s="207" t="s">
        <v>342</v>
      </c>
      <c r="G217" s="208" t="s">
        <v>258</v>
      </c>
      <c r="H217" s="209">
        <v>21.474</v>
      </c>
      <c r="I217" s="210"/>
      <c r="J217" s="211">
        <f>ROUND(I217*H217,2)</f>
        <v>0</v>
      </c>
      <c r="K217" s="207" t="s">
        <v>134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135</v>
      </c>
      <c r="AT217" s="216" t="s">
        <v>130</v>
      </c>
      <c r="AU217" s="216" t="s">
        <v>82</v>
      </c>
      <c r="AY217" s="18" t="s">
        <v>128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135</v>
      </c>
      <c r="BM217" s="216" t="s">
        <v>343</v>
      </c>
    </row>
    <row r="218" s="2" customFormat="1">
      <c r="A218" s="39"/>
      <c r="B218" s="40"/>
      <c r="C218" s="41"/>
      <c r="D218" s="218" t="s">
        <v>137</v>
      </c>
      <c r="E218" s="41"/>
      <c r="F218" s="219" t="s">
        <v>344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137</v>
      </c>
      <c r="AU218" s="18" t="s">
        <v>82</v>
      </c>
    </row>
    <row r="219" s="2" customFormat="1" ht="24.15" customHeight="1">
      <c r="A219" s="39"/>
      <c r="B219" s="40"/>
      <c r="C219" s="205" t="s">
        <v>345</v>
      </c>
      <c r="D219" s="205" t="s">
        <v>130</v>
      </c>
      <c r="E219" s="206" t="s">
        <v>346</v>
      </c>
      <c r="F219" s="207" t="s">
        <v>347</v>
      </c>
      <c r="G219" s="208" t="s">
        <v>133</v>
      </c>
      <c r="H219" s="209">
        <v>157</v>
      </c>
      <c r="I219" s="210"/>
      <c r="J219" s="211">
        <f>ROUND(I219*H219,2)</f>
        <v>0</v>
      </c>
      <c r="K219" s="207" t="s">
        <v>134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0.050000000000000003</v>
      </c>
      <c r="T219" s="215">
        <f>S219*H219</f>
        <v>7.8500000000000005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135</v>
      </c>
      <c r="AT219" s="216" t="s">
        <v>130</v>
      </c>
      <c r="AU219" s="216" t="s">
        <v>82</v>
      </c>
      <c r="AY219" s="18" t="s">
        <v>128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135</v>
      </c>
      <c r="BM219" s="216" t="s">
        <v>348</v>
      </c>
    </row>
    <row r="220" s="2" customFormat="1">
      <c r="A220" s="39"/>
      <c r="B220" s="40"/>
      <c r="C220" s="41"/>
      <c r="D220" s="218" t="s">
        <v>137</v>
      </c>
      <c r="E220" s="41"/>
      <c r="F220" s="219" t="s">
        <v>349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137</v>
      </c>
      <c r="AU220" s="18" t="s">
        <v>82</v>
      </c>
    </row>
    <row r="221" s="13" customFormat="1">
      <c r="A221" s="13"/>
      <c r="B221" s="223"/>
      <c r="C221" s="224"/>
      <c r="D221" s="225" t="s">
        <v>139</v>
      </c>
      <c r="E221" s="226" t="s">
        <v>19</v>
      </c>
      <c r="F221" s="227" t="s">
        <v>350</v>
      </c>
      <c r="G221" s="224"/>
      <c r="H221" s="228">
        <v>157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139</v>
      </c>
      <c r="AU221" s="234" t="s">
        <v>82</v>
      </c>
      <c r="AV221" s="13" t="s">
        <v>82</v>
      </c>
      <c r="AW221" s="13" t="s">
        <v>34</v>
      </c>
      <c r="AX221" s="13" t="s">
        <v>80</v>
      </c>
      <c r="AY221" s="234" t="s">
        <v>128</v>
      </c>
    </row>
    <row r="222" s="2" customFormat="1" ht="24.15" customHeight="1">
      <c r="A222" s="39"/>
      <c r="B222" s="40"/>
      <c r="C222" s="205" t="s">
        <v>351</v>
      </c>
      <c r="D222" s="205" t="s">
        <v>130</v>
      </c>
      <c r="E222" s="206" t="s">
        <v>352</v>
      </c>
      <c r="F222" s="207" t="s">
        <v>353</v>
      </c>
      <c r="G222" s="208" t="s">
        <v>133</v>
      </c>
      <c r="H222" s="209">
        <v>158.24000000000001</v>
      </c>
      <c r="I222" s="210"/>
      <c r="J222" s="211">
        <f>ROUND(I222*H222,2)</f>
        <v>0</v>
      </c>
      <c r="K222" s="207" t="s">
        <v>134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0.045999999999999999</v>
      </c>
      <c r="T222" s="215">
        <f>S222*H222</f>
        <v>7.2790400000000002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135</v>
      </c>
      <c r="AT222" s="216" t="s">
        <v>130</v>
      </c>
      <c r="AU222" s="216" t="s">
        <v>82</v>
      </c>
      <c r="AY222" s="18" t="s">
        <v>128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135</v>
      </c>
      <c r="BM222" s="216" t="s">
        <v>354</v>
      </c>
    </row>
    <row r="223" s="2" customFormat="1">
      <c r="A223" s="39"/>
      <c r="B223" s="40"/>
      <c r="C223" s="41"/>
      <c r="D223" s="218" t="s">
        <v>137</v>
      </c>
      <c r="E223" s="41"/>
      <c r="F223" s="219" t="s">
        <v>355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137</v>
      </c>
      <c r="AU223" s="18" t="s">
        <v>82</v>
      </c>
    </row>
    <row r="224" s="13" customFormat="1">
      <c r="A224" s="13"/>
      <c r="B224" s="223"/>
      <c r="C224" s="224"/>
      <c r="D224" s="225" t="s">
        <v>139</v>
      </c>
      <c r="E224" s="226" t="s">
        <v>19</v>
      </c>
      <c r="F224" s="227" t="s">
        <v>356</v>
      </c>
      <c r="G224" s="224"/>
      <c r="H224" s="228">
        <v>158.24000000000001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139</v>
      </c>
      <c r="AU224" s="234" t="s">
        <v>82</v>
      </c>
      <c r="AV224" s="13" t="s">
        <v>82</v>
      </c>
      <c r="AW224" s="13" t="s">
        <v>34</v>
      </c>
      <c r="AX224" s="13" t="s">
        <v>80</v>
      </c>
      <c r="AY224" s="234" t="s">
        <v>128</v>
      </c>
    </row>
    <row r="225" s="2" customFormat="1" ht="24.15" customHeight="1">
      <c r="A225" s="39"/>
      <c r="B225" s="40"/>
      <c r="C225" s="205" t="s">
        <v>357</v>
      </c>
      <c r="D225" s="205" t="s">
        <v>130</v>
      </c>
      <c r="E225" s="206" t="s">
        <v>358</v>
      </c>
      <c r="F225" s="207" t="s">
        <v>359</v>
      </c>
      <c r="G225" s="208" t="s">
        <v>133</v>
      </c>
      <c r="H225" s="209">
        <v>220.61099999999999</v>
      </c>
      <c r="I225" s="210"/>
      <c r="J225" s="211">
        <f>ROUND(I225*H225,2)</f>
        <v>0</v>
      </c>
      <c r="K225" s="207" t="s">
        <v>134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0.058999999999999997</v>
      </c>
      <c r="T225" s="215">
        <f>S225*H225</f>
        <v>13.016048999999999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135</v>
      </c>
      <c r="AT225" s="216" t="s">
        <v>130</v>
      </c>
      <c r="AU225" s="216" t="s">
        <v>82</v>
      </c>
      <c r="AY225" s="18" t="s">
        <v>128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135</v>
      </c>
      <c r="BM225" s="216" t="s">
        <v>360</v>
      </c>
    </row>
    <row r="226" s="2" customFormat="1">
      <c r="A226" s="39"/>
      <c r="B226" s="40"/>
      <c r="C226" s="41"/>
      <c r="D226" s="218" t="s">
        <v>137</v>
      </c>
      <c r="E226" s="41"/>
      <c r="F226" s="219" t="s">
        <v>361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137</v>
      </c>
      <c r="AU226" s="18" t="s">
        <v>82</v>
      </c>
    </row>
    <row r="227" s="13" customFormat="1">
      <c r="A227" s="13"/>
      <c r="B227" s="223"/>
      <c r="C227" s="224"/>
      <c r="D227" s="225" t="s">
        <v>139</v>
      </c>
      <c r="E227" s="226" t="s">
        <v>19</v>
      </c>
      <c r="F227" s="227" t="s">
        <v>362</v>
      </c>
      <c r="G227" s="224"/>
      <c r="H227" s="228">
        <v>220.61099999999999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139</v>
      </c>
      <c r="AU227" s="234" t="s">
        <v>82</v>
      </c>
      <c r="AV227" s="13" t="s">
        <v>82</v>
      </c>
      <c r="AW227" s="13" t="s">
        <v>34</v>
      </c>
      <c r="AX227" s="13" t="s">
        <v>80</v>
      </c>
      <c r="AY227" s="234" t="s">
        <v>128</v>
      </c>
    </row>
    <row r="228" s="12" customFormat="1" ht="22.8" customHeight="1">
      <c r="A228" s="12"/>
      <c r="B228" s="189"/>
      <c r="C228" s="190"/>
      <c r="D228" s="191" t="s">
        <v>71</v>
      </c>
      <c r="E228" s="203" t="s">
        <v>363</v>
      </c>
      <c r="F228" s="203" t="s">
        <v>364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f>SUM(P229:P242)</f>
        <v>0</v>
      </c>
      <c r="Q228" s="197"/>
      <c r="R228" s="198">
        <f>SUM(R229:R242)</f>
        <v>0</v>
      </c>
      <c r="S228" s="197"/>
      <c r="T228" s="199">
        <f>SUM(T229:T242)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0" t="s">
        <v>80</v>
      </c>
      <c r="AT228" s="201" t="s">
        <v>71</v>
      </c>
      <c r="AU228" s="201" t="s">
        <v>80</v>
      </c>
      <c r="AY228" s="200" t="s">
        <v>128</v>
      </c>
      <c r="BK228" s="202">
        <f>SUM(BK229:BK242)</f>
        <v>0</v>
      </c>
    </row>
    <row r="229" s="2" customFormat="1" ht="24.15" customHeight="1">
      <c r="A229" s="39"/>
      <c r="B229" s="40"/>
      <c r="C229" s="205" t="s">
        <v>365</v>
      </c>
      <c r="D229" s="205" t="s">
        <v>130</v>
      </c>
      <c r="E229" s="206" t="s">
        <v>366</v>
      </c>
      <c r="F229" s="207" t="s">
        <v>367</v>
      </c>
      <c r="G229" s="208" t="s">
        <v>174</v>
      </c>
      <c r="H229" s="209">
        <v>397.56799999999998</v>
      </c>
      <c r="I229" s="210"/>
      <c r="J229" s="211">
        <f>ROUND(I229*H229,2)</f>
        <v>0</v>
      </c>
      <c r="K229" s="207" t="s">
        <v>134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135</v>
      </c>
      <c r="AT229" s="216" t="s">
        <v>130</v>
      </c>
      <c r="AU229" s="216" t="s">
        <v>82</v>
      </c>
      <c r="AY229" s="18" t="s">
        <v>128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135</v>
      </c>
      <c r="BM229" s="216" t="s">
        <v>368</v>
      </c>
    </row>
    <row r="230" s="2" customFormat="1">
      <c r="A230" s="39"/>
      <c r="B230" s="40"/>
      <c r="C230" s="41"/>
      <c r="D230" s="218" t="s">
        <v>137</v>
      </c>
      <c r="E230" s="41"/>
      <c r="F230" s="219" t="s">
        <v>369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137</v>
      </c>
      <c r="AU230" s="18" t="s">
        <v>82</v>
      </c>
    </row>
    <row r="231" s="2" customFormat="1" ht="16.5" customHeight="1">
      <c r="A231" s="39"/>
      <c r="B231" s="40"/>
      <c r="C231" s="205" t="s">
        <v>370</v>
      </c>
      <c r="D231" s="205" t="s">
        <v>130</v>
      </c>
      <c r="E231" s="206" t="s">
        <v>371</v>
      </c>
      <c r="F231" s="207" t="s">
        <v>372</v>
      </c>
      <c r="G231" s="208" t="s">
        <v>258</v>
      </c>
      <c r="H231" s="209">
        <v>17</v>
      </c>
      <c r="I231" s="210"/>
      <c r="J231" s="211">
        <f>ROUND(I231*H231,2)</f>
        <v>0</v>
      </c>
      <c r="K231" s="207" t="s">
        <v>134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135</v>
      </c>
      <c r="AT231" s="216" t="s">
        <v>130</v>
      </c>
      <c r="AU231" s="216" t="s">
        <v>82</v>
      </c>
      <c r="AY231" s="18" t="s">
        <v>128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135</v>
      </c>
      <c r="BM231" s="216" t="s">
        <v>373</v>
      </c>
    </row>
    <row r="232" s="2" customFormat="1">
      <c r="A232" s="39"/>
      <c r="B232" s="40"/>
      <c r="C232" s="41"/>
      <c r="D232" s="218" t="s">
        <v>137</v>
      </c>
      <c r="E232" s="41"/>
      <c r="F232" s="219" t="s">
        <v>374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137</v>
      </c>
      <c r="AU232" s="18" t="s">
        <v>82</v>
      </c>
    </row>
    <row r="233" s="2" customFormat="1" ht="24.15" customHeight="1">
      <c r="A233" s="39"/>
      <c r="B233" s="40"/>
      <c r="C233" s="205" t="s">
        <v>375</v>
      </c>
      <c r="D233" s="205" t="s">
        <v>130</v>
      </c>
      <c r="E233" s="206" t="s">
        <v>376</v>
      </c>
      <c r="F233" s="207" t="s">
        <v>377</v>
      </c>
      <c r="G233" s="208" t="s">
        <v>258</v>
      </c>
      <c r="H233" s="209">
        <v>1530</v>
      </c>
      <c r="I233" s="210"/>
      <c r="J233" s="211">
        <f>ROUND(I233*H233,2)</f>
        <v>0</v>
      </c>
      <c r="K233" s="207" t="s">
        <v>134</v>
      </c>
      <c r="L233" s="45"/>
      <c r="M233" s="212" t="s">
        <v>19</v>
      </c>
      <c r="N233" s="213" t="s">
        <v>43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135</v>
      </c>
      <c r="AT233" s="216" t="s">
        <v>130</v>
      </c>
      <c r="AU233" s="216" t="s">
        <v>82</v>
      </c>
      <c r="AY233" s="18" t="s">
        <v>128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80</v>
      </c>
      <c r="BK233" s="217">
        <f>ROUND(I233*H233,2)</f>
        <v>0</v>
      </c>
      <c r="BL233" s="18" t="s">
        <v>135</v>
      </c>
      <c r="BM233" s="216" t="s">
        <v>378</v>
      </c>
    </row>
    <row r="234" s="2" customFormat="1">
      <c r="A234" s="39"/>
      <c r="B234" s="40"/>
      <c r="C234" s="41"/>
      <c r="D234" s="218" t="s">
        <v>137</v>
      </c>
      <c r="E234" s="41"/>
      <c r="F234" s="219" t="s">
        <v>379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137</v>
      </c>
      <c r="AU234" s="18" t="s">
        <v>82</v>
      </c>
    </row>
    <row r="235" s="13" customFormat="1">
      <c r="A235" s="13"/>
      <c r="B235" s="223"/>
      <c r="C235" s="224"/>
      <c r="D235" s="225" t="s">
        <v>139</v>
      </c>
      <c r="E235" s="224"/>
      <c r="F235" s="227" t="s">
        <v>380</v>
      </c>
      <c r="G235" s="224"/>
      <c r="H235" s="228">
        <v>1530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139</v>
      </c>
      <c r="AU235" s="234" t="s">
        <v>82</v>
      </c>
      <c r="AV235" s="13" t="s">
        <v>82</v>
      </c>
      <c r="AW235" s="13" t="s">
        <v>4</v>
      </c>
      <c r="AX235" s="13" t="s">
        <v>80</v>
      </c>
      <c r="AY235" s="234" t="s">
        <v>128</v>
      </c>
    </row>
    <row r="236" s="2" customFormat="1" ht="21.75" customHeight="1">
      <c r="A236" s="39"/>
      <c r="B236" s="40"/>
      <c r="C236" s="205" t="s">
        <v>381</v>
      </c>
      <c r="D236" s="205" t="s">
        <v>130</v>
      </c>
      <c r="E236" s="206" t="s">
        <v>382</v>
      </c>
      <c r="F236" s="207" t="s">
        <v>383</v>
      </c>
      <c r="G236" s="208" t="s">
        <v>174</v>
      </c>
      <c r="H236" s="209">
        <v>397.56799999999998</v>
      </c>
      <c r="I236" s="210"/>
      <c r="J236" s="211">
        <f>ROUND(I236*H236,2)</f>
        <v>0</v>
      </c>
      <c r="K236" s="207" t="s">
        <v>134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135</v>
      </c>
      <c r="AT236" s="216" t="s">
        <v>130</v>
      </c>
      <c r="AU236" s="216" t="s">
        <v>82</v>
      </c>
      <c r="AY236" s="18" t="s">
        <v>128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135</v>
      </c>
      <c r="BM236" s="216" t="s">
        <v>384</v>
      </c>
    </row>
    <row r="237" s="2" customFormat="1">
      <c r="A237" s="39"/>
      <c r="B237" s="40"/>
      <c r="C237" s="41"/>
      <c r="D237" s="218" t="s">
        <v>137</v>
      </c>
      <c r="E237" s="41"/>
      <c r="F237" s="219" t="s">
        <v>385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137</v>
      </c>
      <c r="AU237" s="18" t="s">
        <v>82</v>
      </c>
    </row>
    <row r="238" s="2" customFormat="1" ht="24.15" customHeight="1">
      <c r="A238" s="39"/>
      <c r="B238" s="40"/>
      <c r="C238" s="205" t="s">
        <v>386</v>
      </c>
      <c r="D238" s="205" t="s">
        <v>130</v>
      </c>
      <c r="E238" s="206" t="s">
        <v>387</v>
      </c>
      <c r="F238" s="207" t="s">
        <v>388</v>
      </c>
      <c r="G238" s="208" t="s">
        <v>174</v>
      </c>
      <c r="H238" s="209">
        <v>7553.7920000000004</v>
      </c>
      <c r="I238" s="210"/>
      <c r="J238" s="211">
        <f>ROUND(I238*H238,2)</f>
        <v>0</v>
      </c>
      <c r="K238" s="207" t="s">
        <v>134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135</v>
      </c>
      <c r="AT238" s="216" t="s">
        <v>130</v>
      </c>
      <c r="AU238" s="216" t="s">
        <v>82</v>
      </c>
      <c r="AY238" s="18" t="s">
        <v>128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135</v>
      </c>
      <c r="BM238" s="216" t="s">
        <v>389</v>
      </c>
    </row>
    <row r="239" s="2" customFormat="1">
      <c r="A239" s="39"/>
      <c r="B239" s="40"/>
      <c r="C239" s="41"/>
      <c r="D239" s="218" t="s">
        <v>137</v>
      </c>
      <c r="E239" s="41"/>
      <c r="F239" s="219" t="s">
        <v>390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137</v>
      </c>
      <c r="AU239" s="18" t="s">
        <v>82</v>
      </c>
    </row>
    <row r="240" s="13" customFormat="1">
      <c r="A240" s="13"/>
      <c r="B240" s="223"/>
      <c r="C240" s="224"/>
      <c r="D240" s="225" t="s">
        <v>139</v>
      </c>
      <c r="E240" s="224"/>
      <c r="F240" s="227" t="s">
        <v>391</v>
      </c>
      <c r="G240" s="224"/>
      <c r="H240" s="228">
        <v>7553.7920000000004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139</v>
      </c>
      <c r="AU240" s="234" t="s">
        <v>82</v>
      </c>
      <c r="AV240" s="13" t="s">
        <v>82</v>
      </c>
      <c r="AW240" s="13" t="s">
        <v>4</v>
      </c>
      <c r="AX240" s="13" t="s">
        <v>80</v>
      </c>
      <c r="AY240" s="234" t="s">
        <v>128</v>
      </c>
    </row>
    <row r="241" s="2" customFormat="1" ht="24.15" customHeight="1">
      <c r="A241" s="39"/>
      <c r="B241" s="40"/>
      <c r="C241" s="205" t="s">
        <v>392</v>
      </c>
      <c r="D241" s="205" t="s">
        <v>130</v>
      </c>
      <c r="E241" s="206" t="s">
        <v>393</v>
      </c>
      <c r="F241" s="207" t="s">
        <v>394</v>
      </c>
      <c r="G241" s="208" t="s">
        <v>174</v>
      </c>
      <c r="H241" s="209">
        <v>397.56799999999998</v>
      </c>
      <c r="I241" s="210"/>
      <c r="J241" s="211">
        <f>ROUND(I241*H241,2)</f>
        <v>0</v>
      </c>
      <c r="K241" s="207" t="s">
        <v>134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135</v>
      </c>
      <c r="AT241" s="216" t="s">
        <v>130</v>
      </c>
      <c r="AU241" s="216" t="s">
        <v>82</v>
      </c>
      <c r="AY241" s="18" t="s">
        <v>128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135</v>
      </c>
      <c r="BM241" s="216" t="s">
        <v>395</v>
      </c>
    </row>
    <row r="242" s="2" customFormat="1">
      <c r="A242" s="39"/>
      <c r="B242" s="40"/>
      <c r="C242" s="41"/>
      <c r="D242" s="218" t="s">
        <v>137</v>
      </c>
      <c r="E242" s="41"/>
      <c r="F242" s="219" t="s">
        <v>396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137</v>
      </c>
      <c r="AU242" s="18" t="s">
        <v>82</v>
      </c>
    </row>
    <row r="243" s="12" customFormat="1" ht="25.92" customHeight="1">
      <c r="A243" s="12"/>
      <c r="B243" s="189"/>
      <c r="C243" s="190"/>
      <c r="D243" s="191" t="s">
        <v>71</v>
      </c>
      <c r="E243" s="192" t="s">
        <v>397</v>
      </c>
      <c r="F243" s="192" t="s">
        <v>398</v>
      </c>
      <c r="G243" s="190"/>
      <c r="H243" s="190"/>
      <c r="I243" s="193"/>
      <c r="J243" s="194">
        <f>BK243</f>
        <v>0</v>
      </c>
      <c r="K243" s="190"/>
      <c r="L243" s="195"/>
      <c r="M243" s="196"/>
      <c r="N243" s="197"/>
      <c r="O243" s="197"/>
      <c r="P243" s="198">
        <f>P244+P256+P258+P260+P263+P265+P291+P327+P343+P355</f>
        <v>0</v>
      </c>
      <c r="Q243" s="197"/>
      <c r="R243" s="198">
        <f>R244+R256+R258+R260+R263+R265+R291+R327+R343+R355</f>
        <v>3.4332203999999997</v>
      </c>
      <c r="S243" s="197"/>
      <c r="T243" s="199">
        <f>T244+T256+T258+T260+T263+T265+T291+T327+T343+T355</f>
        <v>111.02527258000001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82</v>
      </c>
      <c r="AT243" s="201" t="s">
        <v>71</v>
      </c>
      <c r="AU243" s="201" t="s">
        <v>72</v>
      </c>
      <c r="AY243" s="200" t="s">
        <v>128</v>
      </c>
      <c r="BK243" s="202">
        <f>BK244+BK256+BK258+BK260+BK263+BK265+BK291+BK327+BK343+BK355</f>
        <v>0</v>
      </c>
    </row>
    <row r="244" s="12" customFormat="1" ht="22.8" customHeight="1">
      <c r="A244" s="12"/>
      <c r="B244" s="189"/>
      <c r="C244" s="190"/>
      <c r="D244" s="191" t="s">
        <v>71</v>
      </c>
      <c r="E244" s="203" t="s">
        <v>399</v>
      </c>
      <c r="F244" s="203" t="s">
        <v>400</v>
      </c>
      <c r="G244" s="190"/>
      <c r="H244" s="190"/>
      <c r="I244" s="193"/>
      <c r="J244" s="204">
        <f>BK244</f>
        <v>0</v>
      </c>
      <c r="K244" s="190"/>
      <c r="L244" s="195"/>
      <c r="M244" s="196"/>
      <c r="N244" s="197"/>
      <c r="O244" s="197"/>
      <c r="P244" s="198">
        <f>SUM(P245:P255)</f>
        <v>0</v>
      </c>
      <c r="Q244" s="197"/>
      <c r="R244" s="198">
        <f>SUM(R245:R255)</f>
        <v>3.2406803999999996</v>
      </c>
      <c r="S244" s="197"/>
      <c r="T244" s="199">
        <f>SUM(T245:T255)</f>
        <v>0.47850000000000004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0" t="s">
        <v>82</v>
      </c>
      <c r="AT244" s="201" t="s">
        <v>71</v>
      </c>
      <c r="AU244" s="201" t="s">
        <v>80</v>
      </c>
      <c r="AY244" s="200" t="s">
        <v>128</v>
      </c>
      <c r="BK244" s="202">
        <f>SUM(BK245:BK255)</f>
        <v>0</v>
      </c>
    </row>
    <row r="245" s="2" customFormat="1" ht="21.75" customHeight="1">
      <c r="A245" s="39"/>
      <c r="B245" s="40"/>
      <c r="C245" s="205" t="s">
        <v>401</v>
      </c>
      <c r="D245" s="205" t="s">
        <v>130</v>
      </c>
      <c r="E245" s="206" t="s">
        <v>402</v>
      </c>
      <c r="F245" s="207" t="s">
        <v>403</v>
      </c>
      <c r="G245" s="208" t="s">
        <v>133</v>
      </c>
      <c r="H245" s="209">
        <v>29</v>
      </c>
      <c r="I245" s="210"/>
      <c r="J245" s="211">
        <f>ROUND(I245*H245,2)</f>
        <v>0</v>
      </c>
      <c r="K245" s="207" t="s">
        <v>134</v>
      </c>
      <c r="L245" s="45"/>
      <c r="M245" s="212" t="s">
        <v>19</v>
      </c>
      <c r="N245" s="213" t="s">
        <v>43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0.016500000000000001</v>
      </c>
      <c r="T245" s="215">
        <f>S245*H245</f>
        <v>0.47850000000000004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230</v>
      </c>
      <c r="AT245" s="216" t="s">
        <v>130</v>
      </c>
      <c r="AU245" s="216" t="s">
        <v>82</v>
      </c>
      <c r="AY245" s="18" t="s">
        <v>128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80</v>
      </c>
      <c r="BK245" s="217">
        <f>ROUND(I245*H245,2)</f>
        <v>0</v>
      </c>
      <c r="BL245" s="18" t="s">
        <v>230</v>
      </c>
      <c r="BM245" s="216" t="s">
        <v>404</v>
      </c>
    </row>
    <row r="246" s="2" customFormat="1">
      <c r="A246" s="39"/>
      <c r="B246" s="40"/>
      <c r="C246" s="41"/>
      <c r="D246" s="218" t="s">
        <v>137</v>
      </c>
      <c r="E246" s="41"/>
      <c r="F246" s="219" t="s">
        <v>405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137</v>
      </c>
      <c r="AU246" s="18" t="s">
        <v>82</v>
      </c>
    </row>
    <row r="247" s="13" customFormat="1">
      <c r="A247" s="13"/>
      <c r="B247" s="223"/>
      <c r="C247" s="224"/>
      <c r="D247" s="225" t="s">
        <v>139</v>
      </c>
      <c r="E247" s="226" t="s">
        <v>19</v>
      </c>
      <c r="F247" s="227" t="s">
        <v>406</v>
      </c>
      <c r="G247" s="224"/>
      <c r="H247" s="228">
        <v>29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139</v>
      </c>
      <c r="AU247" s="234" t="s">
        <v>82</v>
      </c>
      <c r="AV247" s="13" t="s">
        <v>82</v>
      </c>
      <c r="AW247" s="13" t="s">
        <v>34</v>
      </c>
      <c r="AX247" s="13" t="s">
        <v>80</v>
      </c>
      <c r="AY247" s="234" t="s">
        <v>128</v>
      </c>
    </row>
    <row r="248" s="2" customFormat="1" ht="16.5" customHeight="1">
      <c r="A248" s="39"/>
      <c r="B248" s="40"/>
      <c r="C248" s="205" t="s">
        <v>407</v>
      </c>
      <c r="D248" s="205" t="s">
        <v>130</v>
      </c>
      <c r="E248" s="206" t="s">
        <v>408</v>
      </c>
      <c r="F248" s="207" t="s">
        <v>409</v>
      </c>
      <c r="G248" s="208" t="s">
        <v>133</v>
      </c>
      <c r="H248" s="209">
        <v>544.25</v>
      </c>
      <c r="I248" s="210"/>
      <c r="J248" s="211">
        <f>ROUND(I248*H248,2)</f>
        <v>0</v>
      </c>
      <c r="K248" s="207" t="s">
        <v>134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0.00036000000000000002</v>
      </c>
      <c r="R248" s="214">
        <f>Q248*H248</f>
        <v>0.19593000000000002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230</v>
      </c>
      <c r="AT248" s="216" t="s">
        <v>130</v>
      </c>
      <c r="AU248" s="216" t="s">
        <v>82</v>
      </c>
      <c r="AY248" s="18" t="s">
        <v>128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230</v>
      </c>
      <c r="BM248" s="216" t="s">
        <v>410</v>
      </c>
    </row>
    <row r="249" s="2" customFormat="1">
      <c r="A249" s="39"/>
      <c r="B249" s="40"/>
      <c r="C249" s="41"/>
      <c r="D249" s="218" t="s">
        <v>137</v>
      </c>
      <c r="E249" s="41"/>
      <c r="F249" s="219" t="s">
        <v>411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137</v>
      </c>
      <c r="AU249" s="18" t="s">
        <v>82</v>
      </c>
    </row>
    <row r="250" s="13" customFormat="1">
      <c r="A250" s="13"/>
      <c r="B250" s="223"/>
      <c r="C250" s="224"/>
      <c r="D250" s="225" t="s">
        <v>139</v>
      </c>
      <c r="E250" s="226" t="s">
        <v>19</v>
      </c>
      <c r="F250" s="227" t="s">
        <v>412</v>
      </c>
      <c r="G250" s="224"/>
      <c r="H250" s="228">
        <v>544.25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139</v>
      </c>
      <c r="AU250" s="234" t="s">
        <v>82</v>
      </c>
      <c r="AV250" s="13" t="s">
        <v>82</v>
      </c>
      <c r="AW250" s="13" t="s">
        <v>34</v>
      </c>
      <c r="AX250" s="13" t="s">
        <v>80</v>
      </c>
      <c r="AY250" s="234" t="s">
        <v>128</v>
      </c>
    </row>
    <row r="251" s="2" customFormat="1" ht="24.15" customHeight="1">
      <c r="A251" s="39"/>
      <c r="B251" s="40"/>
      <c r="C251" s="246" t="s">
        <v>413</v>
      </c>
      <c r="D251" s="246" t="s">
        <v>414</v>
      </c>
      <c r="E251" s="247" t="s">
        <v>415</v>
      </c>
      <c r="F251" s="248" t="s">
        <v>416</v>
      </c>
      <c r="G251" s="249" t="s">
        <v>133</v>
      </c>
      <c r="H251" s="250">
        <v>634.32299999999998</v>
      </c>
      <c r="I251" s="251"/>
      <c r="J251" s="252">
        <f>ROUND(I251*H251,2)</f>
        <v>0</v>
      </c>
      <c r="K251" s="248" t="s">
        <v>134</v>
      </c>
      <c r="L251" s="253"/>
      <c r="M251" s="254" t="s">
        <v>19</v>
      </c>
      <c r="N251" s="255" t="s">
        <v>43</v>
      </c>
      <c r="O251" s="85"/>
      <c r="P251" s="214">
        <f>O251*H251</f>
        <v>0</v>
      </c>
      <c r="Q251" s="214">
        <v>0.0047999999999999996</v>
      </c>
      <c r="R251" s="214">
        <f>Q251*H251</f>
        <v>3.0447503999999994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334</v>
      </c>
      <c r="AT251" s="216" t="s">
        <v>414</v>
      </c>
      <c r="AU251" s="216" t="s">
        <v>82</v>
      </c>
      <c r="AY251" s="18" t="s">
        <v>128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230</v>
      </c>
      <c r="BM251" s="216" t="s">
        <v>417</v>
      </c>
    </row>
    <row r="252" s="13" customFormat="1">
      <c r="A252" s="13"/>
      <c r="B252" s="223"/>
      <c r="C252" s="224"/>
      <c r="D252" s="225" t="s">
        <v>139</v>
      </c>
      <c r="E252" s="224"/>
      <c r="F252" s="227" t="s">
        <v>418</v>
      </c>
      <c r="G252" s="224"/>
      <c r="H252" s="228">
        <v>634.32299999999998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139</v>
      </c>
      <c r="AU252" s="234" t="s">
        <v>82</v>
      </c>
      <c r="AV252" s="13" t="s">
        <v>82</v>
      </c>
      <c r="AW252" s="13" t="s">
        <v>4</v>
      </c>
      <c r="AX252" s="13" t="s">
        <v>80</v>
      </c>
      <c r="AY252" s="234" t="s">
        <v>128</v>
      </c>
    </row>
    <row r="253" s="2" customFormat="1" ht="16.5" customHeight="1">
      <c r="A253" s="39"/>
      <c r="B253" s="40"/>
      <c r="C253" s="205" t="s">
        <v>419</v>
      </c>
      <c r="D253" s="205" t="s">
        <v>130</v>
      </c>
      <c r="E253" s="206" t="s">
        <v>420</v>
      </c>
      <c r="F253" s="207" t="s">
        <v>421</v>
      </c>
      <c r="G253" s="208" t="s">
        <v>192</v>
      </c>
      <c r="H253" s="209">
        <v>1</v>
      </c>
      <c r="I253" s="210"/>
      <c r="J253" s="211">
        <f>ROUND(I253*H253,2)</f>
        <v>0</v>
      </c>
      <c r="K253" s="207" t="s">
        <v>19</v>
      </c>
      <c r="L253" s="45"/>
      <c r="M253" s="212" t="s">
        <v>19</v>
      </c>
      <c r="N253" s="213" t="s">
        <v>43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230</v>
      </c>
      <c r="AT253" s="216" t="s">
        <v>130</v>
      </c>
      <c r="AU253" s="216" t="s">
        <v>82</v>
      </c>
      <c r="AY253" s="18" t="s">
        <v>128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80</v>
      </c>
      <c r="BK253" s="217">
        <f>ROUND(I253*H253,2)</f>
        <v>0</v>
      </c>
      <c r="BL253" s="18" t="s">
        <v>230</v>
      </c>
      <c r="BM253" s="216" t="s">
        <v>422</v>
      </c>
    </row>
    <row r="254" s="2" customFormat="1" ht="24.15" customHeight="1">
      <c r="A254" s="39"/>
      <c r="B254" s="40"/>
      <c r="C254" s="205" t="s">
        <v>423</v>
      </c>
      <c r="D254" s="205" t="s">
        <v>130</v>
      </c>
      <c r="E254" s="206" t="s">
        <v>424</v>
      </c>
      <c r="F254" s="207" t="s">
        <v>425</v>
      </c>
      <c r="G254" s="208" t="s">
        <v>426</v>
      </c>
      <c r="H254" s="256"/>
      <c r="I254" s="210"/>
      <c r="J254" s="211">
        <f>ROUND(I254*H254,2)</f>
        <v>0</v>
      </c>
      <c r="K254" s="207" t="s">
        <v>134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230</v>
      </c>
      <c r="AT254" s="216" t="s">
        <v>130</v>
      </c>
      <c r="AU254" s="216" t="s">
        <v>82</v>
      </c>
      <c r="AY254" s="18" t="s">
        <v>128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230</v>
      </c>
      <c r="BM254" s="216" t="s">
        <v>427</v>
      </c>
    </row>
    <row r="255" s="2" customFormat="1">
      <c r="A255" s="39"/>
      <c r="B255" s="40"/>
      <c r="C255" s="41"/>
      <c r="D255" s="218" t="s">
        <v>137</v>
      </c>
      <c r="E255" s="41"/>
      <c r="F255" s="219" t="s">
        <v>428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137</v>
      </c>
      <c r="AU255" s="18" t="s">
        <v>82</v>
      </c>
    </row>
    <row r="256" s="12" customFormat="1" ht="22.8" customHeight="1">
      <c r="A256" s="12"/>
      <c r="B256" s="189"/>
      <c r="C256" s="190"/>
      <c r="D256" s="191" t="s">
        <v>71</v>
      </c>
      <c r="E256" s="203" t="s">
        <v>429</v>
      </c>
      <c r="F256" s="203" t="s">
        <v>430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P257</f>
        <v>0</v>
      </c>
      <c r="Q256" s="197"/>
      <c r="R256" s="198">
        <f>R257</f>
        <v>0</v>
      </c>
      <c r="S256" s="197"/>
      <c r="T256" s="199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82</v>
      </c>
      <c r="AT256" s="201" t="s">
        <v>71</v>
      </c>
      <c r="AU256" s="201" t="s">
        <v>80</v>
      </c>
      <c r="AY256" s="200" t="s">
        <v>128</v>
      </c>
      <c r="BK256" s="202">
        <f>BK257</f>
        <v>0</v>
      </c>
    </row>
    <row r="257" s="2" customFormat="1" ht="16.5" customHeight="1">
      <c r="A257" s="39"/>
      <c r="B257" s="40"/>
      <c r="C257" s="205" t="s">
        <v>431</v>
      </c>
      <c r="D257" s="205" t="s">
        <v>130</v>
      </c>
      <c r="E257" s="206" t="s">
        <v>432</v>
      </c>
      <c r="F257" s="207" t="s">
        <v>433</v>
      </c>
      <c r="G257" s="208" t="s">
        <v>192</v>
      </c>
      <c r="H257" s="209">
        <v>1</v>
      </c>
      <c r="I257" s="210"/>
      <c r="J257" s="211">
        <f>ROUND(I257*H257,2)</f>
        <v>0</v>
      </c>
      <c r="K257" s="207" t="s">
        <v>19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230</v>
      </c>
      <c r="AT257" s="216" t="s">
        <v>130</v>
      </c>
      <c r="AU257" s="216" t="s">
        <v>82</v>
      </c>
      <c r="AY257" s="18" t="s">
        <v>128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230</v>
      </c>
      <c r="BM257" s="216" t="s">
        <v>434</v>
      </c>
    </row>
    <row r="258" s="12" customFormat="1" ht="22.8" customHeight="1">
      <c r="A258" s="12"/>
      <c r="B258" s="189"/>
      <c r="C258" s="190"/>
      <c r="D258" s="191" t="s">
        <v>71</v>
      </c>
      <c r="E258" s="203" t="s">
        <v>435</v>
      </c>
      <c r="F258" s="203" t="s">
        <v>436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P259</f>
        <v>0</v>
      </c>
      <c r="Q258" s="197"/>
      <c r="R258" s="198">
        <f>R259</f>
        <v>0</v>
      </c>
      <c r="S258" s="197"/>
      <c r="T258" s="199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82</v>
      </c>
      <c r="AT258" s="201" t="s">
        <v>71</v>
      </c>
      <c r="AU258" s="201" t="s">
        <v>80</v>
      </c>
      <c r="AY258" s="200" t="s">
        <v>128</v>
      </c>
      <c r="BK258" s="202">
        <f>BK259</f>
        <v>0</v>
      </c>
    </row>
    <row r="259" s="2" customFormat="1" ht="16.5" customHeight="1">
      <c r="A259" s="39"/>
      <c r="B259" s="40"/>
      <c r="C259" s="205" t="s">
        <v>437</v>
      </c>
      <c r="D259" s="205" t="s">
        <v>130</v>
      </c>
      <c r="E259" s="206" t="s">
        <v>438</v>
      </c>
      <c r="F259" s="207" t="s">
        <v>439</v>
      </c>
      <c r="G259" s="208" t="s">
        <v>192</v>
      </c>
      <c r="H259" s="209">
        <v>1</v>
      </c>
      <c r="I259" s="210"/>
      <c r="J259" s="211">
        <f>ROUND(I259*H259,2)</f>
        <v>0</v>
      </c>
      <c r="K259" s="207" t="s">
        <v>19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230</v>
      </c>
      <c r="AT259" s="216" t="s">
        <v>130</v>
      </c>
      <c r="AU259" s="216" t="s">
        <v>82</v>
      </c>
      <c r="AY259" s="18" t="s">
        <v>128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80</v>
      </c>
      <c r="BK259" s="217">
        <f>ROUND(I259*H259,2)</f>
        <v>0</v>
      </c>
      <c r="BL259" s="18" t="s">
        <v>230</v>
      </c>
      <c r="BM259" s="216" t="s">
        <v>440</v>
      </c>
    </row>
    <row r="260" s="12" customFormat="1" ht="22.8" customHeight="1">
      <c r="A260" s="12"/>
      <c r="B260" s="189"/>
      <c r="C260" s="190"/>
      <c r="D260" s="191" t="s">
        <v>71</v>
      </c>
      <c r="E260" s="203" t="s">
        <v>441</v>
      </c>
      <c r="F260" s="203" t="s">
        <v>442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SUM(P261:P262)</f>
        <v>0</v>
      </c>
      <c r="Q260" s="197"/>
      <c r="R260" s="198">
        <f>SUM(R261:R262)</f>
        <v>0</v>
      </c>
      <c r="S260" s="197"/>
      <c r="T260" s="199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82</v>
      </c>
      <c r="AT260" s="201" t="s">
        <v>71</v>
      </c>
      <c r="AU260" s="201" t="s">
        <v>80</v>
      </c>
      <c r="AY260" s="200" t="s">
        <v>128</v>
      </c>
      <c r="BK260" s="202">
        <f>SUM(BK261:BK262)</f>
        <v>0</v>
      </c>
    </row>
    <row r="261" s="2" customFormat="1" ht="16.5" customHeight="1">
      <c r="A261" s="39"/>
      <c r="B261" s="40"/>
      <c r="C261" s="205" t="s">
        <v>443</v>
      </c>
      <c r="D261" s="205" t="s">
        <v>130</v>
      </c>
      <c r="E261" s="206" t="s">
        <v>444</v>
      </c>
      <c r="F261" s="207" t="s">
        <v>445</v>
      </c>
      <c r="G261" s="208" t="s">
        <v>192</v>
      </c>
      <c r="H261" s="209">
        <v>1</v>
      </c>
      <c r="I261" s="210"/>
      <c r="J261" s="211">
        <f>ROUND(I261*H261,2)</f>
        <v>0</v>
      </c>
      <c r="K261" s="207" t="s">
        <v>19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230</v>
      </c>
      <c r="AT261" s="216" t="s">
        <v>130</v>
      </c>
      <c r="AU261" s="216" t="s">
        <v>82</v>
      </c>
      <c r="AY261" s="18" t="s">
        <v>128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230</v>
      </c>
      <c r="BM261" s="216" t="s">
        <v>446</v>
      </c>
    </row>
    <row r="262" s="2" customFormat="1" ht="16.5" customHeight="1">
      <c r="A262" s="39"/>
      <c r="B262" s="40"/>
      <c r="C262" s="205" t="s">
        <v>447</v>
      </c>
      <c r="D262" s="205" t="s">
        <v>130</v>
      </c>
      <c r="E262" s="206" t="s">
        <v>448</v>
      </c>
      <c r="F262" s="207" t="s">
        <v>449</v>
      </c>
      <c r="G262" s="208" t="s">
        <v>192</v>
      </c>
      <c r="H262" s="209">
        <v>1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230</v>
      </c>
      <c r="AT262" s="216" t="s">
        <v>130</v>
      </c>
      <c r="AU262" s="216" t="s">
        <v>82</v>
      </c>
      <c r="AY262" s="18" t="s">
        <v>128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230</v>
      </c>
      <c r="BM262" s="216" t="s">
        <v>450</v>
      </c>
    </row>
    <row r="263" s="12" customFormat="1" ht="22.8" customHeight="1">
      <c r="A263" s="12"/>
      <c r="B263" s="189"/>
      <c r="C263" s="190"/>
      <c r="D263" s="191" t="s">
        <v>71</v>
      </c>
      <c r="E263" s="203" t="s">
        <v>451</v>
      </c>
      <c r="F263" s="203" t="s">
        <v>452</v>
      </c>
      <c r="G263" s="190"/>
      <c r="H263" s="190"/>
      <c r="I263" s="193"/>
      <c r="J263" s="204">
        <f>BK263</f>
        <v>0</v>
      </c>
      <c r="K263" s="190"/>
      <c r="L263" s="195"/>
      <c r="M263" s="196"/>
      <c r="N263" s="197"/>
      <c r="O263" s="197"/>
      <c r="P263" s="198">
        <f>P264</f>
        <v>0</v>
      </c>
      <c r="Q263" s="197"/>
      <c r="R263" s="198">
        <f>R264</f>
        <v>0</v>
      </c>
      <c r="S263" s="197"/>
      <c r="T263" s="199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0" t="s">
        <v>82</v>
      </c>
      <c r="AT263" s="201" t="s">
        <v>71</v>
      </c>
      <c r="AU263" s="201" t="s">
        <v>80</v>
      </c>
      <c r="AY263" s="200" t="s">
        <v>128</v>
      </c>
      <c r="BK263" s="202">
        <f>BK264</f>
        <v>0</v>
      </c>
    </row>
    <row r="264" s="2" customFormat="1" ht="16.5" customHeight="1">
      <c r="A264" s="39"/>
      <c r="B264" s="40"/>
      <c r="C264" s="205" t="s">
        <v>453</v>
      </c>
      <c r="D264" s="205" t="s">
        <v>130</v>
      </c>
      <c r="E264" s="206" t="s">
        <v>454</v>
      </c>
      <c r="F264" s="207" t="s">
        <v>455</v>
      </c>
      <c r="G264" s="208" t="s">
        <v>192</v>
      </c>
      <c r="H264" s="209">
        <v>1</v>
      </c>
      <c r="I264" s="210"/>
      <c r="J264" s="211">
        <f>ROUND(I264*H264,2)</f>
        <v>0</v>
      </c>
      <c r="K264" s="207" t="s">
        <v>19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230</v>
      </c>
      <c r="AT264" s="216" t="s">
        <v>130</v>
      </c>
      <c r="AU264" s="216" t="s">
        <v>82</v>
      </c>
      <c r="AY264" s="18" t="s">
        <v>128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230</v>
      </c>
      <c r="BM264" s="216" t="s">
        <v>456</v>
      </c>
    </row>
    <row r="265" s="12" customFormat="1" ht="22.8" customHeight="1">
      <c r="A265" s="12"/>
      <c r="B265" s="189"/>
      <c r="C265" s="190"/>
      <c r="D265" s="191" t="s">
        <v>71</v>
      </c>
      <c r="E265" s="203" t="s">
        <v>457</v>
      </c>
      <c r="F265" s="203" t="s">
        <v>458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SUM(P266:P290)</f>
        <v>0</v>
      </c>
      <c r="Q265" s="197"/>
      <c r="R265" s="198">
        <f>SUM(R266:R290)</f>
        <v>0</v>
      </c>
      <c r="S265" s="197"/>
      <c r="T265" s="199">
        <f>SUM(T266:T290)</f>
        <v>70.913120000000006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82</v>
      </c>
      <c r="AT265" s="201" t="s">
        <v>71</v>
      </c>
      <c r="AU265" s="201" t="s">
        <v>80</v>
      </c>
      <c r="AY265" s="200" t="s">
        <v>128</v>
      </c>
      <c r="BK265" s="202">
        <f>SUM(BK266:BK290)</f>
        <v>0</v>
      </c>
    </row>
    <row r="266" s="2" customFormat="1" ht="24.15" customHeight="1">
      <c r="A266" s="39"/>
      <c r="B266" s="40"/>
      <c r="C266" s="205" t="s">
        <v>459</v>
      </c>
      <c r="D266" s="205" t="s">
        <v>130</v>
      </c>
      <c r="E266" s="206" t="s">
        <v>460</v>
      </c>
      <c r="F266" s="207" t="s">
        <v>461</v>
      </c>
      <c r="G266" s="208" t="s">
        <v>258</v>
      </c>
      <c r="H266" s="209">
        <v>1321.1300000000001</v>
      </c>
      <c r="I266" s="210"/>
      <c r="J266" s="211">
        <f>ROUND(I266*H266,2)</f>
        <v>0</v>
      </c>
      <c r="K266" s="207" t="s">
        <v>134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0.024</v>
      </c>
      <c r="T266" s="215">
        <f>S266*H266</f>
        <v>31.707120000000003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230</v>
      </c>
      <c r="AT266" s="216" t="s">
        <v>130</v>
      </c>
      <c r="AU266" s="216" t="s">
        <v>82</v>
      </c>
      <c r="AY266" s="18" t="s">
        <v>128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230</v>
      </c>
      <c r="BM266" s="216" t="s">
        <v>462</v>
      </c>
    </row>
    <row r="267" s="2" customFormat="1">
      <c r="A267" s="39"/>
      <c r="B267" s="40"/>
      <c r="C267" s="41"/>
      <c r="D267" s="218" t="s">
        <v>137</v>
      </c>
      <c r="E267" s="41"/>
      <c r="F267" s="219" t="s">
        <v>463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137</v>
      </c>
      <c r="AU267" s="18" t="s">
        <v>82</v>
      </c>
    </row>
    <row r="268" s="13" customFormat="1">
      <c r="A268" s="13"/>
      <c r="B268" s="223"/>
      <c r="C268" s="224"/>
      <c r="D268" s="225" t="s">
        <v>139</v>
      </c>
      <c r="E268" s="226" t="s">
        <v>19</v>
      </c>
      <c r="F268" s="227" t="s">
        <v>464</v>
      </c>
      <c r="G268" s="224"/>
      <c r="H268" s="228">
        <v>1161.0999999999999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139</v>
      </c>
      <c r="AU268" s="234" t="s">
        <v>82</v>
      </c>
      <c r="AV268" s="13" t="s">
        <v>82</v>
      </c>
      <c r="AW268" s="13" t="s">
        <v>34</v>
      </c>
      <c r="AX268" s="13" t="s">
        <v>72</v>
      </c>
      <c r="AY268" s="234" t="s">
        <v>128</v>
      </c>
    </row>
    <row r="269" s="13" customFormat="1">
      <c r="A269" s="13"/>
      <c r="B269" s="223"/>
      <c r="C269" s="224"/>
      <c r="D269" s="225" t="s">
        <v>139</v>
      </c>
      <c r="E269" s="226" t="s">
        <v>19</v>
      </c>
      <c r="F269" s="227" t="s">
        <v>465</v>
      </c>
      <c r="G269" s="224"/>
      <c r="H269" s="228">
        <v>160.03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139</v>
      </c>
      <c r="AU269" s="234" t="s">
        <v>82</v>
      </c>
      <c r="AV269" s="13" t="s">
        <v>82</v>
      </c>
      <c r="AW269" s="13" t="s">
        <v>34</v>
      </c>
      <c r="AX269" s="13" t="s">
        <v>72</v>
      </c>
      <c r="AY269" s="234" t="s">
        <v>128</v>
      </c>
    </row>
    <row r="270" s="14" customFormat="1">
      <c r="A270" s="14"/>
      <c r="B270" s="235"/>
      <c r="C270" s="236"/>
      <c r="D270" s="225" t="s">
        <v>139</v>
      </c>
      <c r="E270" s="237" t="s">
        <v>19</v>
      </c>
      <c r="F270" s="238" t="s">
        <v>153</v>
      </c>
      <c r="G270" s="236"/>
      <c r="H270" s="239">
        <v>1321.1300000000001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139</v>
      </c>
      <c r="AU270" s="245" t="s">
        <v>82</v>
      </c>
      <c r="AV270" s="14" t="s">
        <v>135</v>
      </c>
      <c r="AW270" s="14" t="s">
        <v>34</v>
      </c>
      <c r="AX270" s="14" t="s">
        <v>80</v>
      </c>
      <c r="AY270" s="245" t="s">
        <v>128</v>
      </c>
    </row>
    <row r="271" s="2" customFormat="1" ht="24.15" customHeight="1">
      <c r="A271" s="39"/>
      <c r="B271" s="40"/>
      <c r="C271" s="205" t="s">
        <v>466</v>
      </c>
      <c r="D271" s="205" t="s">
        <v>130</v>
      </c>
      <c r="E271" s="206" t="s">
        <v>467</v>
      </c>
      <c r="F271" s="207" t="s">
        <v>468</v>
      </c>
      <c r="G271" s="208" t="s">
        <v>258</v>
      </c>
      <c r="H271" s="209">
        <v>48</v>
      </c>
      <c r="I271" s="210"/>
      <c r="J271" s="211">
        <f>ROUND(I271*H271,2)</f>
        <v>0</v>
      </c>
      <c r="K271" s="207" t="s">
        <v>134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0.032000000000000001</v>
      </c>
      <c r="T271" s="215">
        <f>S271*H271</f>
        <v>1.536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230</v>
      </c>
      <c r="AT271" s="216" t="s">
        <v>130</v>
      </c>
      <c r="AU271" s="216" t="s">
        <v>82</v>
      </c>
      <c r="AY271" s="18" t="s">
        <v>128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230</v>
      </c>
      <c r="BM271" s="216" t="s">
        <v>469</v>
      </c>
    </row>
    <row r="272" s="2" customFormat="1">
      <c r="A272" s="39"/>
      <c r="B272" s="40"/>
      <c r="C272" s="41"/>
      <c r="D272" s="218" t="s">
        <v>137</v>
      </c>
      <c r="E272" s="41"/>
      <c r="F272" s="219" t="s">
        <v>470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137</v>
      </c>
      <c r="AU272" s="18" t="s">
        <v>82</v>
      </c>
    </row>
    <row r="273" s="13" customFormat="1">
      <c r="A273" s="13"/>
      <c r="B273" s="223"/>
      <c r="C273" s="224"/>
      <c r="D273" s="225" t="s">
        <v>139</v>
      </c>
      <c r="E273" s="226" t="s">
        <v>19</v>
      </c>
      <c r="F273" s="227" t="s">
        <v>471</v>
      </c>
      <c r="G273" s="224"/>
      <c r="H273" s="228">
        <v>48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139</v>
      </c>
      <c r="AU273" s="234" t="s">
        <v>82</v>
      </c>
      <c r="AV273" s="13" t="s">
        <v>82</v>
      </c>
      <c r="AW273" s="13" t="s">
        <v>34</v>
      </c>
      <c r="AX273" s="13" t="s">
        <v>80</v>
      </c>
      <c r="AY273" s="234" t="s">
        <v>128</v>
      </c>
    </row>
    <row r="274" s="2" customFormat="1" ht="24.15" customHeight="1">
      <c r="A274" s="39"/>
      <c r="B274" s="40"/>
      <c r="C274" s="205" t="s">
        <v>472</v>
      </c>
      <c r="D274" s="205" t="s">
        <v>130</v>
      </c>
      <c r="E274" s="206" t="s">
        <v>473</v>
      </c>
      <c r="F274" s="207" t="s">
        <v>474</v>
      </c>
      <c r="G274" s="208" t="s">
        <v>133</v>
      </c>
      <c r="H274" s="209">
        <v>29</v>
      </c>
      <c r="I274" s="210"/>
      <c r="J274" s="211">
        <f>ROUND(I274*H274,2)</f>
        <v>0</v>
      </c>
      <c r="K274" s="207" t="s">
        <v>134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0.031</v>
      </c>
      <c r="T274" s="215">
        <f>S274*H274</f>
        <v>0.89900000000000002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230</v>
      </c>
      <c r="AT274" s="216" t="s">
        <v>130</v>
      </c>
      <c r="AU274" s="216" t="s">
        <v>82</v>
      </c>
      <c r="AY274" s="18" t="s">
        <v>128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230</v>
      </c>
      <c r="BM274" s="216" t="s">
        <v>475</v>
      </c>
    </row>
    <row r="275" s="2" customFormat="1">
      <c r="A275" s="39"/>
      <c r="B275" s="40"/>
      <c r="C275" s="41"/>
      <c r="D275" s="218" t="s">
        <v>137</v>
      </c>
      <c r="E275" s="41"/>
      <c r="F275" s="219" t="s">
        <v>476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137</v>
      </c>
      <c r="AU275" s="18" t="s">
        <v>82</v>
      </c>
    </row>
    <row r="276" s="13" customFormat="1">
      <c r="A276" s="13"/>
      <c r="B276" s="223"/>
      <c r="C276" s="224"/>
      <c r="D276" s="225" t="s">
        <v>139</v>
      </c>
      <c r="E276" s="226" t="s">
        <v>19</v>
      </c>
      <c r="F276" s="227" t="s">
        <v>406</v>
      </c>
      <c r="G276" s="224"/>
      <c r="H276" s="228">
        <v>29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139</v>
      </c>
      <c r="AU276" s="234" t="s">
        <v>82</v>
      </c>
      <c r="AV276" s="13" t="s">
        <v>82</v>
      </c>
      <c r="AW276" s="13" t="s">
        <v>34</v>
      </c>
      <c r="AX276" s="13" t="s">
        <v>80</v>
      </c>
      <c r="AY276" s="234" t="s">
        <v>128</v>
      </c>
    </row>
    <row r="277" s="2" customFormat="1" ht="24.15" customHeight="1">
      <c r="A277" s="39"/>
      <c r="B277" s="40"/>
      <c r="C277" s="205" t="s">
        <v>477</v>
      </c>
      <c r="D277" s="205" t="s">
        <v>130</v>
      </c>
      <c r="E277" s="206" t="s">
        <v>478</v>
      </c>
      <c r="F277" s="207" t="s">
        <v>479</v>
      </c>
      <c r="G277" s="208" t="s">
        <v>133</v>
      </c>
      <c r="H277" s="209">
        <v>819</v>
      </c>
      <c r="I277" s="210"/>
      <c r="J277" s="211">
        <f>ROUND(I277*H277,2)</f>
        <v>0</v>
      </c>
      <c r="K277" s="207" t="s">
        <v>134</v>
      </c>
      <c r="L277" s="45"/>
      <c r="M277" s="212" t="s">
        <v>19</v>
      </c>
      <c r="N277" s="213" t="s">
        <v>43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0.0050000000000000001</v>
      </c>
      <c r="T277" s="215">
        <f>S277*H277</f>
        <v>4.0949999999999998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230</v>
      </c>
      <c r="AT277" s="216" t="s">
        <v>130</v>
      </c>
      <c r="AU277" s="216" t="s">
        <v>82</v>
      </c>
      <c r="AY277" s="18" t="s">
        <v>128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80</v>
      </c>
      <c r="BK277" s="217">
        <f>ROUND(I277*H277,2)</f>
        <v>0</v>
      </c>
      <c r="BL277" s="18" t="s">
        <v>230</v>
      </c>
      <c r="BM277" s="216" t="s">
        <v>480</v>
      </c>
    </row>
    <row r="278" s="2" customFormat="1">
      <c r="A278" s="39"/>
      <c r="B278" s="40"/>
      <c r="C278" s="41"/>
      <c r="D278" s="218" t="s">
        <v>137</v>
      </c>
      <c r="E278" s="41"/>
      <c r="F278" s="219" t="s">
        <v>481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137</v>
      </c>
      <c r="AU278" s="18" t="s">
        <v>82</v>
      </c>
    </row>
    <row r="279" s="13" customFormat="1">
      <c r="A279" s="13"/>
      <c r="B279" s="223"/>
      <c r="C279" s="224"/>
      <c r="D279" s="225" t="s">
        <v>139</v>
      </c>
      <c r="E279" s="226" t="s">
        <v>19</v>
      </c>
      <c r="F279" s="227" t="s">
        <v>482</v>
      </c>
      <c r="G279" s="224"/>
      <c r="H279" s="228">
        <v>790</v>
      </c>
      <c r="I279" s="229"/>
      <c r="J279" s="224"/>
      <c r="K279" s="224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139</v>
      </c>
      <c r="AU279" s="234" t="s">
        <v>82</v>
      </c>
      <c r="AV279" s="13" t="s">
        <v>82</v>
      </c>
      <c r="AW279" s="13" t="s">
        <v>34</v>
      </c>
      <c r="AX279" s="13" t="s">
        <v>72</v>
      </c>
      <c r="AY279" s="234" t="s">
        <v>128</v>
      </c>
    </row>
    <row r="280" s="13" customFormat="1">
      <c r="A280" s="13"/>
      <c r="B280" s="223"/>
      <c r="C280" s="224"/>
      <c r="D280" s="225" t="s">
        <v>139</v>
      </c>
      <c r="E280" s="226" t="s">
        <v>19</v>
      </c>
      <c r="F280" s="227" t="s">
        <v>406</v>
      </c>
      <c r="G280" s="224"/>
      <c r="H280" s="228">
        <v>29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139</v>
      </c>
      <c r="AU280" s="234" t="s">
        <v>82</v>
      </c>
      <c r="AV280" s="13" t="s">
        <v>82</v>
      </c>
      <c r="AW280" s="13" t="s">
        <v>34</v>
      </c>
      <c r="AX280" s="13" t="s">
        <v>72</v>
      </c>
      <c r="AY280" s="234" t="s">
        <v>128</v>
      </c>
    </row>
    <row r="281" s="14" customFormat="1">
      <c r="A281" s="14"/>
      <c r="B281" s="235"/>
      <c r="C281" s="236"/>
      <c r="D281" s="225" t="s">
        <v>139</v>
      </c>
      <c r="E281" s="237" t="s">
        <v>19</v>
      </c>
      <c r="F281" s="238" t="s">
        <v>153</v>
      </c>
      <c r="G281" s="236"/>
      <c r="H281" s="239">
        <v>819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139</v>
      </c>
      <c r="AU281" s="245" t="s">
        <v>82</v>
      </c>
      <c r="AV281" s="14" t="s">
        <v>135</v>
      </c>
      <c r="AW281" s="14" t="s">
        <v>34</v>
      </c>
      <c r="AX281" s="14" t="s">
        <v>80</v>
      </c>
      <c r="AY281" s="245" t="s">
        <v>128</v>
      </c>
    </row>
    <row r="282" s="2" customFormat="1" ht="16.5" customHeight="1">
      <c r="A282" s="39"/>
      <c r="B282" s="40"/>
      <c r="C282" s="205" t="s">
        <v>483</v>
      </c>
      <c r="D282" s="205" t="s">
        <v>130</v>
      </c>
      <c r="E282" s="206" t="s">
        <v>484</v>
      </c>
      <c r="F282" s="207" t="s">
        <v>485</v>
      </c>
      <c r="G282" s="208" t="s">
        <v>133</v>
      </c>
      <c r="H282" s="209">
        <v>544.25</v>
      </c>
      <c r="I282" s="210"/>
      <c r="J282" s="211">
        <f>ROUND(I282*H282,2)</f>
        <v>0</v>
      </c>
      <c r="K282" s="207" t="s">
        <v>134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0.016</v>
      </c>
      <c r="T282" s="215">
        <f>S282*H282</f>
        <v>8.7080000000000002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230</v>
      </c>
      <c r="AT282" s="216" t="s">
        <v>130</v>
      </c>
      <c r="AU282" s="216" t="s">
        <v>82</v>
      </c>
      <c r="AY282" s="18" t="s">
        <v>128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230</v>
      </c>
      <c r="BM282" s="216" t="s">
        <v>486</v>
      </c>
    </row>
    <row r="283" s="2" customFormat="1">
      <c r="A283" s="39"/>
      <c r="B283" s="40"/>
      <c r="C283" s="41"/>
      <c r="D283" s="218" t="s">
        <v>137</v>
      </c>
      <c r="E283" s="41"/>
      <c r="F283" s="219" t="s">
        <v>487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137</v>
      </c>
      <c r="AU283" s="18" t="s">
        <v>82</v>
      </c>
    </row>
    <row r="284" s="13" customFormat="1">
      <c r="A284" s="13"/>
      <c r="B284" s="223"/>
      <c r="C284" s="224"/>
      <c r="D284" s="225" t="s">
        <v>139</v>
      </c>
      <c r="E284" s="226" t="s">
        <v>19</v>
      </c>
      <c r="F284" s="227" t="s">
        <v>488</v>
      </c>
      <c r="G284" s="224"/>
      <c r="H284" s="228">
        <v>544.25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139</v>
      </c>
      <c r="AU284" s="234" t="s">
        <v>82</v>
      </c>
      <c r="AV284" s="13" t="s">
        <v>82</v>
      </c>
      <c r="AW284" s="13" t="s">
        <v>34</v>
      </c>
      <c r="AX284" s="13" t="s">
        <v>80</v>
      </c>
      <c r="AY284" s="234" t="s">
        <v>128</v>
      </c>
    </row>
    <row r="285" s="2" customFormat="1" ht="21.75" customHeight="1">
      <c r="A285" s="39"/>
      <c r="B285" s="40"/>
      <c r="C285" s="205" t="s">
        <v>489</v>
      </c>
      <c r="D285" s="205" t="s">
        <v>130</v>
      </c>
      <c r="E285" s="206" t="s">
        <v>490</v>
      </c>
      <c r="F285" s="207" t="s">
        <v>491</v>
      </c>
      <c r="G285" s="208" t="s">
        <v>133</v>
      </c>
      <c r="H285" s="209">
        <v>157</v>
      </c>
      <c r="I285" s="210"/>
      <c r="J285" s="211">
        <f>ROUND(I285*H285,2)</f>
        <v>0</v>
      </c>
      <c r="K285" s="207" t="s">
        <v>134</v>
      </c>
      <c r="L285" s="45"/>
      <c r="M285" s="212" t="s">
        <v>19</v>
      </c>
      <c r="N285" s="213" t="s">
        <v>43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0.014</v>
      </c>
      <c r="T285" s="215">
        <f>S285*H285</f>
        <v>2.198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230</v>
      </c>
      <c r="AT285" s="216" t="s">
        <v>130</v>
      </c>
      <c r="AU285" s="216" t="s">
        <v>82</v>
      </c>
      <c r="AY285" s="18" t="s">
        <v>128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80</v>
      </c>
      <c r="BK285" s="217">
        <f>ROUND(I285*H285,2)</f>
        <v>0</v>
      </c>
      <c r="BL285" s="18" t="s">
        <v>230</v>
      </c>
      <c r="BM285" s="216" t="s">
        <v>492</v>
      </c>
    </row>
    <row r="286" s="2" customFormat="1">
      <c r="A286" s="39"/>
      <c r="B286" s="40"/>
      <c r="C286" s="41"/>
      <c r="D286" s="218" t="s">
        <v>137</v>
      </c>
      <c r="E286" s="41"/>
      <c r="F286" s="219" t="s">
        <v>493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137</v>
      </c>
      <c r="AU286" s="18" t="s">
        <v>82</v>
      </c>
    </row>
    <row r="287" s="13" customFormat="1">
      <c r="A287" s="13"/>
      <c r="B287" s="223"/>
      <c r="C287" s="224"/>
      <c r="D287" s="225" t="s">
        <v>139</v>
      </c>
      <c r="E287" s="226" t="s">
        <v>19</v>
      </c>
      <c r="F287" s="227" t="s">
        <v>350</v>
      </c>
      <c r="G287" s="224"/>
      <c r="H287" s="228">
        <v>157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139</v>
      </c>
      <c r="AU287" s="234" t="s">
        <v>82</v>
      </c>
      <c r="AV287" s="13" t="s">
        <v>82</v>
      </c>
      <c r="AW287" s="13" t="s">
        <v>34</v>
      </c>
      <c r="AX287" s="13" t="s">
        <v>80</v>
      </c>
      <c r="AY287" s="234" t="s">
        <v>128</v>
      </c>
    </row>
    <row r="288" s="2" customFormat="1" ht="21.75" customHeight="1">
      <c r="A288" s="39"/>
      <c r="B288" s="40"/>
      <c r="C288" s="205" t="s">
        <v>494</v>
      </c>
      <c r="D288" s="205" t="s">
        <v>130</v>
      </c>
      <c r="E288" s="206" t="s">
        <v>495</v>
      </c>
      <c r="F288" s="207" t="s">
        <v>496</v>
      </c>
      <c r="G288" s="208" t="s">
        <v>133</v>
      </c>
      <c r="H288" s="209">
        <v>544.25</v>
      </c>
      <c r="I288" s="210"/>
      <c r="J288" s="211">
        <f>ROUND(I288*H288,2)</f>
        <v>0</v>
      </c>
      <c r="K288" s="207" t="s">
        <v>134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0.040000000000000001</v>
      </c>
      <c r="T288" s="215">
        <f>S288*H288</f>
        <v>21.77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230</v>
      </c>
      <c r="AT288" s="216" t="s">
        <v>130</v>
      </c>
      <c r="AU288" s="216" t="s">
        <v>82</v>
      </c>
      <c r="AY288" s="18" t="s">
        <v>128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230</v>
      </c>
      <c r="BM288" s="216" t="s">
        <v>497</v>
      </c>
    </row>
    <row r="289" s="2" customFormat="1">
      <c r="A289" s="39"/>
      <c r="B289" s="40"/>
      <c r="C289" s="41"/>
      <c r="D289" s="218" t="s">
        <v>137</v>
      </c>
      <c r="E289" s="41"/>
      <c r="F289" s="219" t="s">
        <v>498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137</v>
      </c>
      <c r="AU289" s="18" t="s">
        <v>82</v>
      </c>
    </row>
    <row r="290" s="13" customFormat="1">
      <c r="A290" s="13"/>
      <c r="B290" s="223"/>
      <c r="C290" s="224"/>
      <c r="D290" s="225" t="s">
        <v>139</v>
      </c>
      <c r="E290" s="226" t="s">
        <v>19</v>
      </c>
      <c r="F290" s="227" t="s">
        <v>499</v>
      </c>
      <c r="G290" s="224"/>
      <c r="H290" s="228">
        <v>544.25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139</v>
      </c>
      <c r="AU290" s="234" t="s">
        <v>82</v>
      </c>
      <c r="AV290" s="13" t="s">
        <v>82</v>
      </c>
      <c r="AW290" s="13" t="s">
        <v>34</v>
      </c>
      <c r="AX290" s="13" t="s">
        <v>80</v>
      </c>
      <c r="AY290" s="234" t="s">
        <v>128</v>
      </c>
    </row>
    <row r="291" s="12" customFormat="1" ht="22.8" customHeight="1">
      <c r="A291" s="12"/>
      <c r="B291" s="189"/>
      <c r="C291" s="190"/>
      <c r="D291" s="191" t="s">
        <v>71</v>
      </c>
      <c r="E291" s="203" t="s">
        <v>500</v>
      </c>
      <c r="F291" s="203" t="s">
        <v>501</v>
      </c>
      <c r="G291" s="190"/>
      <c r="H291" s="190"/>
      <c r="I291" s="193"/>
      <c r="J291" s="204">
        <f>BK291</f>
        <v>0</v>
      </c>
      <c r="K291" s="190"/>
      <c r="L291" s="195"/>
      <c r="M291" s="196"/>
      <c r="N291" s="197"/>
      <c r="O291" s="197"/>
      <c r="P291" s="198">
        <f>SUM(P292:P326)</f>
        <v>0</v>
      </c>
      <c r="Q291" s="197"/>
      <c r="R291" s="198">
        <f>SUM(R292:R326)</f>
        <v>0.077880000000000005</v>
      </c>
      <c r="S291" s="197"/>
      <c r="T291" s="199">
        <f>SUM(T292:T326)</f>
        <v>1.33881418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0" t="s">
        <v>82</v>
      </c>
      <c r="AT291" s="201" t="s">
        <v>71</v>
      </c>
      <c r="AU291" s="201" t="s">
        <v>80</v>
      </c>
      <c r="AY291" s="200" t="s">
        <v>128</v>
      </c>
      <c r="BK291" s="202">
        <f>SUM(BK292:BK326)</f>
        <v>0</v>
      </c>
    </row>
    <row r="292" s="2" customFormat="1" ht="16.5" customHeight="1">
      <c r="A292" s="39"/>
      <c r="B292" s="40"/>
      <c r="C292" s="205" t="s">
        <v>502</v>
      </c>
      <c r="D292" s="205" t="s">
        <v>130</v>
      </c>
      <c r="E292" s="206" t="s">
        <v>503</v>
      </c>
      <c r="F292" s="207" t="s">
        <v>504</v>
      </c>
      <c r="G292" s="208" t="s">
        <v>258</v>
      </c>
      <c r="H292" s="209">
        <v>51</v>
      </c>
      <c r="I292" s="210"/>
      <c r="J292" s="211">
        <f>ROUND(I292*H292,2)</f>
        <v>0</v>
      </c>
      <c r="K292" s="207" t="s">
        <v>134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0.00348</v>
      </c>
      <c r="T292" s="215">
        <f>S292*H292</f>
        <v>0.17748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230</v>
      </c>
      <c r="AT292" s="216" t="s">
        <v>130</v>
      </c>
      <c r="AU292" s="216" t="s">
        <v>82</v>
      </c>
      <c r="AY292" s="18" t="s">
        <v>128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230</v>
      </c>
      <c r="BM292" s="216" t="s">
        <v>505</v>
      </c>
    </row>
    <row r="293" s="2" customFormat="1">
      <c r="A293" s="39"/>
      <c r="B293" s="40"/>
      <c r="C293" s="41"/>
      <c r="D293" s="218" t="s">
        <v>137</v>
      </c>
      <c r="E293" s="41"/>
      <c r="F293" s="219" t="s">
        <v>506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137</v>
      </c>
      <c r="AU293" s="18" t="s">
        <v>82</v>
      </c>
    </row>
    <row r="294" s="13" customFormat="1">
      <c r="A294" s="13"/>
      <c r="B294" s="223"/>
      <c r="C294" s="224"/>
      <c r="D294" s="225" t="s">
        <v>139</v>
      </c>
      <c r="E294" s="226" t="s">
        <v>19</v>
      </c>
      <c r="F294" s="227" t="s">
        <v>507</v>
      </c>
      <c r="G294" s="224"/>
      <c r="H294" s="228">
        <v>51</v>
      </c>
      <c r="I294" s="229"/>
      <c r="J294" s="224"/>
      <c r="K294" s="224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139</v>
      </c>
      <c r="AU294" s="234" t="s">
        <v>82</v>
      </c>
      <c r="AV294" s="13" t="s">
        <v>82</v>
      </c>
      <c r="AW294" s="13" t="s">
        <v>34</v>
      </c>
      <c r="AX294" s="13" t="s">
        <v>80</v>
      </c>
      <c r="AY294" s="234" t="s">
        <v>128</v>
      </c>
    </row>
    <row r="295" s="2" customFormat="1" ht="16.5" customHeight="1">
      <c r="A295" s="39"/>
      <c r="B295" s="40"/>
      <c r="C295" s="205" t="s">
        <v>508</v>
      </c>
      <c r="D295" s="205" t="s">
        <v>130</v>
      </c>
      <c r="E295" s="206" t="s">
        <v>509</v>
      </c>
      <c r="F295" s="207" t="s">
        <v>510</v>
      </c>
      <c r="G295" s="208" t="s">
        <v>258</v>
      </c>
      <c r="H295" s="209">
        <v>14</v>
      </c>
      <c r="I295" s="210"/>
      <c r="J295" s="211">
        <f>ROUND(I295*H295,2)</f>
        <v>0</v>
      </c>
      <c r="K295" s="207" t="s">
        <v>134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0.00191</v>
      </c>
      <c r="T295" s="215">
        <f>S295*H295</f>
        <v>0.02674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230</v>
      </c>
      <c r="AT295" s="216" t="s">
        <v>130</v>
      </c>
      <c r="AU295" s="216" t="s">
        <v>82</v>
      </c>
      <c r="AY295" s="18" t="s">
        <v>128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230</v>
      </c>
      <c r="BM295" s="216" t="s">
        <v>511</v>
      </c>
    </row>
    <row r="296" s="2" customFormat="1">
      <c r="A296" s="39"/>
      <c r="B296" s="40"/>
      <c r="C296" s="41"/>
      <c r="D296" s="218" t="s">
        <v>137</v>
      </c>
      <c r="E296" s="41"/>
      <c r="F296" s="219" t="s">
        <v>512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137</v>
      </c>
      <c r="AU296" s="18" t="s">
        <v>82</v>
      </c>
    </row>
    <row r="297" s="13" customFormat="1">
      <c r="A297" s="13"/>
      <c r="B297" s="223"/>
      <c r="C297" s="224"/>
      <c r="D297" s="225" t="s">
        <v>139</v>
      </c>
      <c r="E297" s="226" t="s">
        <v>19</v>
      </c>
      <c r="F297" s="227" t="s">
        <v>513</v>
      </c>
      <c r="G297" s="224"/>
      <c r="H297" s="228">
        <v>14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139</v>
      </c>
      <c r="AU297" s="234" t="s">
        <v>82</v>
      </c>
      <c r="AV297" s="13" t="s">
        <v>82</v>
      </c>
      <c r="AW297" s="13" t="s">
        <v>34</v>
      </c>
      <c r="AX297" s="13" t="s">
        <v>80</v>
      </c>
      <c r="AY297" s="234" t="s">
        <v>128</v>
      </c>
    </row>
    <row r="298" s="2" customFormat="1" ht="16.5" customHeight="1">
      <c r="A298" s="39"/>
      <c r="B298" s="40"/>
      <c r="C298" s="205" t="s">
        <v>514</v>
      </c>
      <c r="D298" s="205" t="s">
        <v>130</v>
      </c>
      <c r="E298" s="206" t="s">
        <v>515</v>
      </c>
      <c r="F298" s="207" t="s">
        <v>516</v>
      </c>
      <c r="G298" s="208" t="s">
        <v>258</v>
      </c>
      <c r="H298" s="209">
        <v>3.1600000000000001</v>
      </c>
      <c r="I298" s="210"/>
      <c r="J298" s="211">
        <f>ROUND(I298*H298,2)</f>
        <v>0</v>
      </c>
      <c r="K298" s="207" t="s">
        <v>134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0.00167</v>
      </c>
      <c r="T298" s="215">
        <f>S298*H298</f>
        <v>0.0052772000000000001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230</v>
      </c>
      <c r="AT298" s="216" t="s">
        <v>130</v>
      </c>
      <c r="AU298" s="216" t="s">
        <v>82</v>
      </c>
      <c r="AY298" s="18" t="s">
        <v>128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230</v>
      </c>
      <c r="BM298" s="216" t="s">
        <v>517</v>
      </c>
    </row>
    <row r="299" s="2" customFormat="1">
      <c r="A299" s="39"/>
      <c r="B299" s="40"/>
      <c r="C299" s="41"/>
      <c r="D299" s="218" t="s">
        <v>137</v>
      </c>
      <c r="E299" s="41"/>
      <c r="F299" s="219" t="s">
        <v>518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137</v>
      </c>
      <c r="AU299" s="18" t="s">
        <v>82</v>
      </c>
    </row>
    <row r="300" s="13" customFormat="1">
      <c r="A300" s="13"/>
      <c r="B300" s="223"/>
      <c r="C300" s="224"/>
      <c r="D300" s="225" t="s">
        <v>139</v>
      </c>
      <c r="E300" s="226" t="s">
        <v>19</v>
      </c>
      <c r="F300" s="227" t="s">
        <v>519</v>
      </c>
      <c r="G300" s="224"/>
      <c r="H300" s="228">
        <v>1.27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139</v>
      </c>
      <c r="AU300" s="234" t="s">
        <v>82</v>
      </c>
      <c r="AV300" s="13" t="s">
        <v>82</v>
      </c>
      <c r="AW300" s="13" t="s">
        <v>34</v>
      </c>
      <c r="AX300" s="13" t="s">
        <v>72</v>
      </c>
      <c r="AY300" s="234" t="s">
        <v>128</v>
      </c>
    </row>
    <row r="301" s="13" customFormat="1">
      <c r="A301" s="13"/>
      <c r="B301" s="223"/>
      <c r="C301" s="224"/>
      <c r="D301" s="225" t="s">
        <v>139</v>
      </c>
      <c r="E301" s="226" t="s">
        <v>19</v>
      </c>
      <c r="F301" s="227" t="s">
        <v>520</v>
      </c>
      <c r="G301" s="224"/>
      <c r="H301" s="228">
        <v>0.94999999999999996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139</v>
      </c>
      <c r="AU301" s="234" t="s">
        <v>82</v>
      </c>
      <c r="AV301" s="13" t="s">
        <v>82</v>
      </c>
      <c r="AW301" s="13" t="s">
        <v>34</v>
      </c>
      <c r="AX301" s="13" t="s">
        <v>72</v>
      </c>
      <c r="AY301" s="234" t="s">
        <v>128</v>
      </c>
    </row>
    <row r="302" s="13" customFormat="1">
      <c r="A302" s="13"/>
      <c r="B302" s="223"/>
      <c r="C302" s="224"/>
      <c r="D302" s="225" t="s">
        <v>139</v>
      </c>
      <c r="E302" s="226" t="s">
        <v>19</v>
      </c>
      <c r="F302" s="227" t="s">
        <v>521</v>
      </c>
      <c r="G302" s="224"/>
      <c r="H302" s="228">
        <v>0.93999999999999995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139</v>
      </c>
      <c r="AU302" s="234" t="s">
        <v>82</v>
      </c>
      <c r="AV302" s="13" t="s">
        <v>82</v>
      </c>
      <c r="AW302" s="13" t="s">
        <v>34</v>
      </c>
      <c r="AX302" s="13" t="s">
        <v>72</v>
      </c>
      <c r="AY302" s="234" t="s">
        <v>128</v>
      </c>
    </row>
    <row r="303" s="14" customFormat="1">
      <c r="A303" s="14"/>
      <c r="B303" s="235"/>
      <c r="C303" s="236"/>
      <c r="D303" s="225" t="s">
        <v>139</v>
      </c>
      <c r="E303" s="237" t="s">
        <v>19</v>
      </c>
      <c r="F303" s="238" t="s">
        <v>153</v>
      </c>
      <c r="G303" s="236"/>
      <c r="H303" s="239">
        <v>3.1600000000000001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139</v>
      </c>
      <c r="AU303" s="245" t="s">
        <v>82</v>
      </c>
      <c r="AV303" s="14" t="s">
        <v>135</v>
      </c>
      <c r="AW303" s="14" t="s">
        <v>34</v>
      </c>
      <c r="AX303" s="14" t="s">
        <v>80</v>
      </c>
      <c r="AY303" s="245" t="s">
        <v>128</v>
      </c>
    </row>
    <row r="304" s="2" customFormat="1" ht="16.5" customHeight="1">
      <c r="A304" s="39"/>
      <c r="B304" s="40"/>
      <c r="C304" s="205" t="s">
        <v>522</v>
      </c>
      <c r="D304" s="205" t="s">
        <v>130</v>
      </c>
      <c r="E304" s="206" t="s">
        <v>523</v>
      </c>
      <c r="F304" s="207" t="s">
        <v>524</v>
      </c>
      <c r="G304" s="208" t="s">
        <v>258</v>
      </c>
      <c r="H304" s="209">
        <v>159.92599999999999</v>
      </c>
      <c r="I304" s="210"/>
      <c r="J304" s="211">
        <f>ROUND(I304*H304,2)</f>
        <v>0</v>
      </c>
      <c r="K304" s="207" t="s">
        <v>134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0.0022300000000000002</v>
      </c>
      <c r="T304" s="215">
        <f>S304*H304</f>
        <v>0.35663497999999999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135</v>
      </c>
      <c r="AT304" s="216" t="s">
        <v>130</v>
      </c>
      <c r="AU304" s="216" t="s">
        <v>82</v>
      </c>
      <c r="AY304" s="18" t="s">
        <v>128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135</v>
      </c>
      <c r="BM304" s="216" t="s">
        <v>525</v>
      </c>
    </row>
    <row r="305" s="2" customFormat="1">
      <c r="A305" s="39"/>
      <c r="B305" s="40"/>
      <c r="C305" s="41"/>
      <c r="D305" s="218" t="s">
        <v>137</v>
      </c>
      <c r="E305" s="41"/>
      <c r="F305" s="219" t="s">
        <v>526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137</v>
      </c>
      <c r="AU305" s="18" t="s">
        <v>82</v>
      </c>
    </row>
    <row r="306" s="13" customFormat="1">
      <c r="A306" s="13"/>
      <c r="B306" s="223"/>
      <c r="C306" s="224"/>
      <c r="D306" s="225" t="s">
        <v>139</v>
      </c>
      <c r="E306" s="226" t="s">
        <v>19</v>
      </c>
      <c r="F306" s="227" t="s">
        <v>527</v>
      </c>
      <c r="G306" s="224"/>
      <c r="H306" s="228">
        <v>132.65000000000001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139</v>
      </c>
      <c r="AU306" s="234" t="s">
        <v>82</v>
      </c>
      <c r="AV306" s="13" t="s">
        <v>82</v>
      </c>
      <c r="AW306" s="13" t="s">
        <v>34</v>
      </c>
      <c r="AX306" s="13" t="s">
        <v>72</v>
      </c>
      <c r="AY306" s="234" t="s">
        <v>128</v>
      </c>
    </row>
    <row r="307" s="13" customFormat="1">
      <c r="A307" s="13"/>
      <c r="B307" s="223"/>
      <c r="C307" s="224"/>
      <c r="D307" s="225" t="s">
        <v>139</v>
      </c>
      <c r="E307" s="226" t="s">
        <v>19</v>
      </c>
      <c r="F307" s="227" t="s">
        <v>266</v>
      </c>
      <c r="G307" s="224"/>
      <c r="H307" s="228">
        <v>13.638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139</v>
      </c>
      <c r="AU307" s="234" t="s">
        <v>82</v>
      </c>
      <c r="AV307" s="13" t="s">
        <v>82</v>
      </c>
      <c r="AW307" s="13" t="s">
        <v>34</v>
      </c>
      <c r="AX307" s="13" t="s">
        <v>72</v>
      </c>
      <c r="AY307" s="234" t="s">
        <v>128</v>
      </c>
    </row>
    <row r="308" s="13" customFormat="1">
      <c r="A308" s="13"/>
      <c r="B308" s="223"/>
      <c r="C308" s="224"/>
      <c r="D308" s="225" t="s">
        <v>139</v>
      </c>
      <c r="E308" s="226" t="s">
        <v>19</v>
      </c>
      <c r="F308" s="227" t="s">
        <v>267</v>
      </c>
      <c r="G308" s="224"/>
      <c r="H308" s="228">
        <v>13.638</v>
      </c>
      <c r="I308" s="229"/>
      <c r="J308" s="224"/>
      <c r="K308" s="224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139</v>
      </c>
      <c r="AU308" s="234" t="s">
        <v>82</v>
      </c>
      <c r="AV308" s="13" t="s">
        <v>82</v>
      </c>
      <c r="AW308" s="13" t="s">
        <v>34</v>
      </c>
      <c r="AX308" s="13" t="s">
        <v>72</v>
      </c>
      <c r="AY308" s="234" t="s">
        <v>128</v>
      </c>
    </row>
    <row r="309" s="14" customFormat="1">
      <c r="A309" s="14"/>
      <c r="B309" s="235"/>
      <c r="C309" s="236"/>
      <c r="D309" s="225" t="s">
        <v>139</v>
      </c>
      <c r="E309" s="237" t="s">
        <v>19</v>
      </c>
      <c r="F309" s="238" t="s">
        <v>153</v>
      </c>
      <c r="G309" s="236"/>
      <c r="H309" s="239">
        <v>159.92599999999999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139</v>
      </c>
      <c r="AU309" s="245" t="s">
        <v>82</v>
      </c>
      <c r="AV309" s="14" t="s">
        <v>135</v>
      </c>
      <c r="AW309" s="14" t="s">
        <v>34</v>
      </c>
      <c r="AX309" s="14" t="s">
        <v>80</v>
      </c>
      <c r="AY309" s="245" t="s">
        <v>128</v>
      </c>
    </row>
    <row r="310" s="2" customFormat="1" ht="16.5" customHeight="1">
      <c r="A310" s="39"/>
      <c r="B310" s="40"/>
      <c r="C310" s="205" t="s">
        <v>528</v>
      </c>
      <c r="D310" s="205" t="s">
        <v>130</v>
      </c>
      <c r="E310" s="206" t="s">
        <v>529</v>
      </c>
      <c r="F310" s="207" t="s">
        <v>530</v>
      </c>
      <c r="G310" s="208" t="s">
        <v>258</v>
      </c>
      <c r="H310" s="209">
        <v>34.752000000000002</v>
      </c>
      <c r="I310" s="210"/>
      <c r="J310" s="211">
        <f>ROUND(I310*H310,2)</f>
        <v>0</v>
      </c>
      <c r="K310" s="207" t="s">
        <v>134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0.00175</v>
      </c>
      <c r="T310" s="215">
        <f>S310*H310</f>
        <v>0.060816000000000009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230</v>
      </c>
      <c r="AT310" s="216" t="s">
        <v>130</v>
      </c>
      <c r="AU310" s="216" t="s">
        <v>82</v>
      </c>
      <c r="AY310" s="18" t="s">
        <v>128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230</v>
      </c>
      <c r="BM310" s="216" t="s">
        <v>531</v>
      </c>
    </row>
    <row r="311" s="2" customFormat="1">
      <c r="A311" s="39"/>
      <c r="B311" s="40"/>
      <c r="C311" s="41"/>
      <c r="D311" s="218" t="s">
        <v>137</v>
      </c>
      <c r="E311" s="41"/>
      <c r="F311" s="219" t="s">
        <v>532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137</v>
      </c>
      <c r="AU311" s="18" t="s">
        <v>82</v>
      </c>
    </row>
    <row r="312" s="13" customFormat="1">
      <c r="A312" s="13"/>
      <c r="B312" s="223"/>
      <c r="C312" s="224"/>
      <c r="D312" s="225" t="s">
        <v>139</v>
      </c>
      <c r="E312" s="226" t="s">
        <v>19</v>
      </c>
      <c r="F312" s="227" t="s">
        <v>533</v>
      </c>
      <c r="G312" s="224"/>
      <c r="H312" s="228">
        <v>34.752000000000002</v>
      </c>
      <c r="I312" s="229"/>
      <c r="J312" s="224"/>
      <c r="K312" s="224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139</v>
      </c>
      <c r="AU312" s="234" t="s">
        <v>82</v>
      </c>
      <c r="AV312" s="13" t="s">
        <v>82</v>
      </c>
      <c r="AW312" s="13" t="s">
        <v>34</v>
      </c>
      <c r="AX312" s="13" t="s">
        <v>80</v>
      </c>
      <c r="AY312" s="234" t="s">
        <v>128</v>
      </c>
    </row>
    <row r="313" s="2" customFormat="1" ht="16.5" customHeight="1">
      <c r="A313" s="39"/>
      <c r="B313" s="40"/>
      <c r="C313" s="205" t="s">
        <v>534</v>
      </c>
      <c r="D313" s="205" t="s">
        <v>130</v>
      </c>
      <c r="E313" s="206" t="s">
        <v>535</v>
      </c>
      <c r="F313" s="207" t="s">
        <v>536</v>
      </c>
      <c r="G313" s="208" t="s">
        <v>258</v>
      </c>
      <c r="H313" s="209">
        <v>137.41</v>
      </c>
      <c r="I313" s="210"/>
      <c r="J313" s="211">
        <f>ROUND(I313*H313,2)</f>
        <v>0</v>
      </c>
      <c r="K313" s="207" t="s">
        <v>134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0.0025999999999999999</v>
      </c>
      <c r="T313" s="215">
        <f>S313*H313</f>
        <v>0.35726599999999997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230</v>
      </c>
      <c r="AT313" s="216" t="s">
        <v>130</v>
      </c>
      <c r="AU313" s="216" t="s">
        <v>82</v>
      </c>
      <c r="AY313" s="18" t="s">
        <v>128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80</v>
      </c>
      <c r="BK313" s="217">
        <f>ROUND(I313*H313,2)</f>
        <v>0</v>
      </c>
      <c r="BL313" s="18" t="s">
        <v>230</v>
      </c>
      <c r="BM313" s="216" t="s">
        <v>537</v>
      </c>
    </row>
    <row r="314" s="2" customFormat="1">
      <c r="A314" s="39"/>
      <c r="B314" s="40"/>
      <c r="C314" s="41"/>
      <c r="D314" s="218" t="s">
        <v>137</v>
      </c>
      <c r="E314" s="41"/>
      <c r="F314" s="219" t="s">
        <v>538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137</v>
      </c>
      <c r="AU314" s="18" t="s">
        <v>82</v>
      </c>
    </row>
    <row r="315" s="13" customFormat="1">
      <c r="A315" s="13"/>
      <c r="B315" s="223"/>
      <c r="C315" s="224"/>
      <c r="D315" s="225" t="s">
        <v>139</v>
      </c>
      <c r="E315" s="226" t="s">
        <v>19</v>
      </c>
      <c r="F315" s="227" t="s">
        <v>539</v>
      </c>
      <c r="G315" s="224"/>
      <c r="H315" s="228">
        <v>137.41</v>
      </c>
      <c r="I315" s="229"/>
      <c r="J315" s="224"/>
      <c r="K315" s="224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139</v>
      </c>
      <c r="AU315" s="234" t="s">
        <v>82</v>
      </c>
      <c r="AV315" s="13" t="s">
        <v>82</v>
      </c>
      <c r="AW315" s="13" t="s">
        <v>34</v>
      </c>
      <c r="AX315" s="13" t="s">
        <v>80</v>
      </c>
      <c r="AY315" s="234" t="s">
        <v>128</v>
      </c>
    </row>
    <row r="316" s="2" customFormat="1" ht="16.5" customHeight="1">
      <c r="A316" s="39"/>
      <c r="B316" s="40"/>
      <c r="C316" s="205" t="s">
        <v>540</v>
      </c>
      <c r="D316" s="205" t="s">
        <v>130</v>
      </c>
      <c r="E316" s="206" t="s">
        <v>541</v>
      </c>
      <c r="F316" s="207" t="s">
        <v>542</v>
      </c>
      <c r="G316" s="208" t="s">
        <v>258</v>
      </c>
      <c r="H316" s="209">
        <v>15</v>
      </c>
      <c r="I316" s="210"/>
      <c r="J316" s="211">
        <f>ROUND(I316*H316,2)</f>
        <v>0</v>
      </c>
      <c r="K316" s="207" t="s">
        <v>134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0.0039399999999999999</v>
      </c>
      <c r="T316" s="215">
        <f>S316*H316</f>
        <v>0.0591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230</v>
      </c>
      <c r="AT316" s="216" t="s">
        <v>130</v>
      </c>
      <c r="AU316" s="216" t="s">
        <v>82</v>
      </c>
      <c r="AY316" s="18" t="s">
        <v>128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230</v>
      </c>
      <c r="BM316" s="216" t="s">
        <v>543</v>
      </c>
    </row>
    <row r="317" s="2" customFormat="1">
      <c r="A317" s="39"/>
      <c r="B317" s="40"/>
      <c r="C317" s="41"/>
      <c r="D317" s="218" t="s">
        <v>137</v>
      </c>
      <c r="E317" s="41"/>
      <c r="F317" s="219" t="s">
        <v>544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137</v>
      </c>
      <c r="AU317" s="18" t="s">
        <v>82</v>
      </c>
    </row>
    <row r="318" s="13" customFormat="1">
      <c r="A318" s="13"/>
      <c r="B318" s="223"/>
      <c r="C318" s="224"/>
      <c r="D318" s="225" t="s">
        <v>139</v>
      </c>
      <c r="E318" s="226" t="s">
        <v>19</v>
      </c>
      <c r="F318" s="227" t="s">
        <v>545</v>
      </c>
      <c r="G318" s="224"/>
      <c r="H318" s="228">
        <v>15</v>
      </c>
      <c r="I318" s="229"/>
      <c r="J318" s="224"/>
      <c r="K318" s="224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139</v>
      </c>
      <c r="AU318" s="234" t="s">
        <v>82</v>
      </c>
      <c r="AV318" s="13" t="s">
        <v>82</v>
      </c>
      <c r="AW318" s="13" t="s">
        <v>34</v>
      </c>
      <c r="AX318" s="13" t="s">
        <v>80</v>
      </c>
      <c r="AY318" s="234" t="s">
        <v>128</v>
      </c>
    </row>
    <row r="319" s="2" customFormat="1" ht="16.5" customHeight="1">
      <c r="A319" s="39"/>
      <c r="B319" s="40"/>
      <c r="C319" s="205" t="s">
        <v>546</v>
      </c>
      <c r="D319" s="205" t="s">
        <v>130</v>
      </c>
      <c r="E319" s="206" t="s">
        <v>547</v>
      </c>
      <c r="F319" s="207" t="s">
        <v>548</v>
      </c>
      <c r="G319" s="208" t="s">
        <v>258</v>
      </c>
      <c r="H319" s="209">
        <v>75</v>
      </c>
      <c r="I319" s="210"/>
      <c r="J319" s="211">
        <f>ROUND(I319*H319,2)</f>
        <v>0</v>
      </c>
      <c r="K319" s="207" t="s">
        <v>134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0.0039399999999999999</v>
      </c>
      <c r="T319" s="215">
        <f>S319*H319</f>
        <v>0.29549999999999998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230</v>
      </c>
      <c r="AT319" s="216" t="s">
        <v>130</v>
      </c>
      <c r="AU319" s="216" t="s">
        <v>82</v>
      </c>
      <c r="AY319" s="18" t="s">
        <v>128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230</v>
      </c>
      <c r="BM319" s="216" t="s">
        <v>549</v>
      </c>
    </row>
    <row r="320" s="2" customFormat="1">
      <c r="A320" s="39"/>
      <c r="B320" s="40"/>
      <c r="C320" s="41"/>
      <c r="D320" s="218" t="s">
        <v>137</v>
      </c>
      <c r="E320" s="41"/>
      <c r="F320" s="219" t="s">
        <v>550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137</v>
      </c>
      <c r="AU320" s="18" t="s">
        <v>82</v>
      </c>
    </row>
    <row r="321" s="13" customFormat="1">
      <c r="A321" s="13"/>
      <c r="B321" s="223"/>
      <c r="C321" s="224"/>
      <c r="D321" s="225" t="s">
        <v>139</v>
      </c>
      <c r="E321" s="226" t="s">
        <v>19</v>
      </c>
      <c r="F321" s="227" t="s">
        <v>551</v>
      </c>
      <c r="G321" s="224"/>
      <c r="H321" s="228">
        <v>75</v>
      </c>
      <c r="I321" s="229"/>
      <c r="J321" s="224"/>
      <c r="K321" s="224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139</v>
      </c>
      <c r="AU321" s="234" t="s">
        <v>82</v>
      </c>
      <c r="AV321" s="13" t="s">
        <v>82</v>
      </c>
      <c r="AW321" s="13" t="s">
        <v>34</v>
      </c>
      <c r="AX321" s="13" t="s">
        <v>80</v>
      </c>
      <c r="AY321" s="234" t="s">
        <v>128</v>
      </c>
    </row>
    <row r="322" s="2" customFormat="1" ht="16.5" customHeight="1">
      <c r="A322" s="39"/>
      <c r="B322" s="40"/>
      <c r="C322" s="205" t="s">
        <v>552</v>
      </c>
      <c r="D322" s="205" t="s">
        <v>130</v>
      </c>
      <c r="E322" s="206" t="s">
        <v>553</v>
      </c>
      <c r="F322" s="207" t="s">
        <v>554</v>
      </c>
      <c r="G322" s="208" t="s">
        <v>258</v>
      </c>
      <c r="H322" s="209">
        <v>120</v>
      </c>
      <c r="I322" s="210"/>
      <c r="J322" s="211">
        <f>ROUND(I322*H322,2)</f>
        <v>0</v>
      </c>
      <c r="K322" s="207" t="s">
        <v>134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135</v>
      </c>
      <c r="AT322" s="216" t="s">
        <v>130</v>
      </c>
      <c r="AU322" s="216" t="s">
        <v>82</v>
      </c>
      <c r="AY322" s="18" t="s">
        <v>128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135</v>
      </c>
      <c r="BM322" s="216" t="s">
        <v>555</v>
      </c>
    </row>
    <row r="323" s="2" customFormat="1">
      <c r="A323" s="39"/>
      <c r="B323" s="40"/>
      <c r="C323" s="41"/>
      <c r="D323" s="218" t="s">
        <v>137</v>
      </c>
      <c r="E323" s="41"/>
      <c r="F323" s="219" t="s">
        <v>556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137</v>
      </c>
      <c r="AU323" s="18" t="s">
        <v>82</v>
      </c>
    </row>
    <row r="324" s="13" customFormat="1">
      <c r="A324" s="13"/>
      <c r="B324" s="223"/>
      <c r="C324" s="224"/>
      <c r="D324" s="225" t="s">
        <v>139</v>
      </c>
      <c r="E324" s="226" t="s">
        <v>19</v>
      </c>
      <c r="F324" s="227" t="s">
        <v>557</v>
      </c>
      <c r="G324" s="224"/>
      <c r="H324" s="228">
        <v>120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139</v>
      </c>
      <c r="AU324" s="234" t="s">
        <v>82</v>
      </c>
      <c r="AV324" s="13" t="s">
        <v>82</v>
      </c>
      <c r="AW324" s="13" t="s">
        <v>34</v>
      </c>
      <c r="AX324" s="13" t="s">
        <v>80</v>
      </c>
      <c r="AY324" s="234" t="s">
        <v>128</v>
      </c>
    </row>
    <row r="325" s="2" customFormat="1" ht="16.5" customHeight="1">
      <c r="A325" s="39"/>
      <c r="B325" s="40"/>
      <c r="C325" s="246" t="s">
        <v>558</v>
      </c>
      <c r="D325" s="246" t="s">
        <v>414</v>
      </c>
      <c r="E325" s="247" t="s">
        <v>559</v>
      </c>
      <c r="F325" s="248" t="s">
        <v>560</v>
      </c>
      <c r="G325" s="249" t="s">
        <v>258</v>
      </c>
      <c r="H325" s="250">
        <v>132</v>
      </c>
      <c r="I325" s="251"/>
      <c r="J325" s="252">
        <f>ROUND(I325*H325,2)</f>
        <v>0</v>
      </c>
      <c r="K325" s="248" t="s">
        <v>134</v>
      </c>
      <c r="L325" s="253"/>
      <c r="M325" s="254" t="s">
        <v>19</v>
      </c>
      <c r="N325" s="255" t="s">
        <v>43</v>
      </c>
      <c r="O325" s="85"/>
      <c r="P325" s="214">
        <f>O325*H325</f>
        <v>0</v>
      </c>
      <c r="Q325" s="214">
        <v>0.00059000000000000003</v>
      </c>
      <c r="R325" s="214">
        <f>Q325*H325</f>
        <v>0.077880000000000005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178</v>
      </c>
      <c r="AT325" s="216" t="s">
        <v>414</v>
      </c>
      <c r="AU325" s="216" t="s">
        <v>82</v>
      </c>
      <c r="AY325" s="18" t="s">
        <v>128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135</v>
      </c>
      <c r="BM325" s="216" t="s">
        <v>561</v>
      </c>
    </row>
    <row r="326" s="13" customFormat="1">
      <c r="A326" s="13"/>
      <c r="B326" s="223"/>
      <c r="C326" s="224"/>
      <c r="D326" s="225" t="s">
        <v>139</v>
      </c>
      <c r="E326" s="224"/>
      <c r="F326" s="227" t="s">
        <v>562</v>
      </c>
      <c r="G326" s="224"/>
      <c r="H326" s="228">
        <v>132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139</v>
      </c>
      <c r="AU326" s="234" t="s">
        <v>82</v>
      </c>
      <c r="AV326" s="13" t="s">
        <v>82</v>
      </c>
      <c r="AW326" s="13" t="s">
        <v>4</v>
      </c>
      <c r="AX326" s="13" t="s">
        <v>80</v>
      </c>
      <c r="AY326" s="234" t="s">
        <v>128</v>
      </c>
    </row>
    <row r="327" s="12" customFormat="1" ht="22.8" customHeight="1">
      <c r="A327" s="12"/>
      <c r="B327" s="189"/>
      <c r="C327" s="190"/>
      <c r="D327" s="191" t="s">
        <v>71</v>
      </c>
      <c r="E327" s="203" t="s">
        <v>563</v>
      </c>
      <c r="F327" s="203" t="s">
        <v>564</v>
      </c>
      <c r="G327" s="190"/>
      <c r="H327" s="190"/>
      <c r="I327" s="193"/>
      <c r="J327" s="204">
        <f>BK327</f>
        <v>0</v>
      </c>
      <c r="K327" s="190"/>
      <c r="L327" s="195"/>
      <c r="M327" s="196"/>
      <c r="N327" s="197"/>
      <c r="O327" s="197"/>
      <c r="P327" s="198">
        <f>SUM(P328:P342)</f>
        <v>0</v>
      </c>
      <c r="Q327" s="197"/>
      <c r="R327" s="198">
        <f>SUM(R328:R342)</f>
        <v>0.11465999999999998</v>
      </c>
      <c r="S327" s="197"/>
      <c r="T327" s="199">
        <f>SUM(T328:T342)</f>
        <v>36.642888400000004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0" t="s">
        <v>82</v>
      </c>
      <c r="AT327" s="201" t="s">
        <v>71</v>
      </c>
      <c r="AU327" s="201" t="s">
        <v>80</v>
      </c>
      <c r="AY327" s="200" t="s">
        <v>128</v>
      </c>
      <c r="BK327" s="202">
        <f>SUM(BK328:BK342)</f>
        <v>0</v>
      </c>
    </row>
    <row r="328" s="2" customFormat="1" ht="16.5" customHeight="1">
      <c r="A328" s="39"/>
      <c r="B328" s="40"/>
      <c r="C328" s="205" t="s">
        <v>565</v>
      </c>
      <c r="D328" s="205" t="s">
        <v>130</v>
      </c>
      <c r="E328" s="206" t="s">
        <v>566</v>
      </c>
      <c r="F328" s="207" t="s">
        <v>567</v>
      </c>
      <c r="G328" s="208" t="s">
        <v>133</v>
      </c>
      <c r="H328" s="209">
        <v>790</v>
      </c>
      <c r="I328" s="210"/>
      <c r="J328" s="211">
        <f>ROUND(I328*H328,2)</f>
        <v>0</v>
      </c>
      <c r="K328" s="207" t="s">
        <v>134</v>
      </c>
      <c r="L328" s="45"/>
      <c r="M328" s="212" t="s">
        <v>19</v>
      </c>
      <c r="N328" s="213" t="s">
        <v>43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0.044499999999999998</v>
      </c>
      <c r="T328" s="215">
        <f>S328*H328</f>
        <v>35.155000000000001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230</v>
      </c>
      <c r="AT328" s="216" t="s">
        <v>130</v>
      </c>
      <c r="AU328" s="216" t="s">
        <v>82</v>
      </c>
      <c r="AY328" s="18" t="s">
        <v>128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80</v>
      </c>
      <c r="BK328" s="217">
        <f>ROUND(I328*H328,2)</f>
        <v>0</v>
      </c>
      <c r="BL328" s="18" t="s">
        <v>230</v>
      </c>
      <c r="BM328" s="216" t="s">
        <v>568</v>
      </c>
    </row>
    <row r="329" s="2" customFormat="1">
      <c r="A329" s="39"/>
      <c r="B329" s="40"/>
      <c r="C329" s="41"/>
      <c r="D329" s="218" t="s">
        <v>137</v>
      </c>
      <c r="E329" s="41"/>
      <c r="F329" s="219" t="s">
        <v>569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137</v>
      </c>
      <c r="AU329" s="18" t="s">
        <v>82</v>
      </c>
    </row>
    <row r="330" s="13" customFormat="1">
      <c r="A330" s="13"/>
      <c r="B330" s="223"/>
      <c r="C330" s="224"/>
      <c r="D330" s="225" t="s">
        <v>139</v>
      </c>
      <c r="E330" s="226" t="s">
        <v>19</v>
      </c>
      <c r="F330" s="227" t="s">
        <v>482</v>
      </c>
      <c r="G330" s="224"/>
      <c r="H330" s="228">
        <v>790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139</v>
      </c>
      <c r="AU330" s="234" t="s">
        <v>82</v>
      </c>
      <c r="AV330" s="13" t="s">
        <v>82</v>
      </c>
      <c r="AW330" s="13" t="s">
        <v>34</v>
      </c>
      <c r="AX330" s="13" t="s">
        <v>80</v>
      </c>
      <c r="AY330" s="234" t="s">
        <v>128</v>
      </c>
    </row>
    <row r="331" s="2" customFormat="1" ht="16.5" customHeight="1">
      <c r="A331" s="39"/>
      <c r="B331" s="40"/>
      <c r="C331" s="205" t="s">
        <v>570</v>
      </c>
      <c r="D331" s="205" t="s">
        <v>130</v>
      </c>
      <c r="E331" s="206" t="s">
        <v>571</v>
      </c>
      <c r="F331" s="207" t="s">
        <v>572</v>
      </c>
      <c r="G331" s="208" t="s">
        <v>133</v>
      </c>
      <c r="H331" s="209">
        <v>790</v>
      </c>
      <c r="I331" s="210"/>
      <c r="J331" s="211">
        <f>ROUND(I331*H331,2)</f>
        <v>0</v>
      </c>
      <c r="K331" s="207" t="s">
        <v>134</v>
      </c>
      <c r="L331" s="45"/>
      <c r="M331" s="212" t="s">
        <v>19</v>
      </c>
      <c r="N331" s="213" t="s">
        <v>43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230</v>
      </c>
      <c r="AT331" s="216" t="s">
        <v>130</v>
      </c>
      <c r="AU331" s="216" t="s">
        <v>82</v>
      </c>
      <c r="AY331" s="18" t="s">
        <v>128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80</v>
      </c>
      <c r="BK331" s="217">
        <f>ROUND(I331*H331,2)</f>
        <v>0</v>
      </c>
      <c r="BL331" s="18" t="s">
        <v>230</v>
      </c>
      <c r="BM331" s="216" t="s">
        <v>573</v>
      </c>
    </row>
    <row r="332" s="2" customFormat="1">
      <c r="A332" s="39"/>
      <c r="B332" s="40"/>
      <c r="C332" s="41"/>
      <c r="D332" s="218" t="s">
        <v>137</v>
      </c>
      <c r="E332" s="41"/>
      <c r="F332" s="219" t="s">
        <v>574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137</v>
      </c>
      <c r="AU332" s="18" t="s">
        <v>82</v>
      </c>
    </row>
    <row r="333" s="2" customFormat="1" ht="16.5" customHeight="1">
      <c r="A333" s="39"/>
      <c r="B333" s="40"/>
      <c r="C333" s="205" t="s">
        <v>575</v>
      </c>
      <c r="D333" s="205" t="s">
        <v>130</v>
      </c>
      <c r="E333" s="206" t="s">
        <v>576</v>
      </c>
      <c r="F333" s="207" t="s">
        <v>577</v>
      </c>
      <c r="G333" s="208" t="s">
        <v>258</v>
      </c>
      <c r="H333" s="209">
        <v>129.72</v>
      </c>
      <c r="I333" s="210"/>
      <c r="J333" s="211">
        <f>ROUND(I333*H333,2)</f>
        <v>0</v>
      </c>
      <c r="K333" s="207" t="s">
        <v>134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0.011469999999999999</v>
      </c>
      <c r="T333" s="215">
        <f>S333*H333</f>
        <v>1.4878883999999999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230</v>
      </c>
      <c r="AT333" s="216" t="s">
        <v>130</v>
      </c>
      <c r="AU333" s="216" t="s">
        <v>82</v>
      </c>
      <c r="AY333" s="18" t="s">
        <v>128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230</v>
      </c>
      <c r="BM333" s="216" t="s">
        <v>578</v>
      </c>
    </row>
    <row r="334" s="2" customFormat="1">
      <c r="A334" s="39"/>
      <c r="B334" s="40"/>
      <c r="C334" s="41"/>
      <c r="D334" s="218" t="s">
        <v>137</v>
      </c>
      <c r="E334" s="41"/>
      <c r="F334" s="219" t="s">
        <v>579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137</v>
      </c>
      <c r="AU334" s="18" t="s">
        <v>82</v>
      </c>
    </row>
    <row r="335" s="13" customFormat="1">
      <c r="A335" s="13"/>
      <c r="B335" s="223"/>
      <c r="C335" s="224"/>
      <c r="D335" s="225" t="s">
        <v>139</v>
      </c>
      <c r="E335" s="226" t="s">
        <v>19</v>
      </c>
      <c r="F335" s="227" t="s">
        <v>580</v>
      </c>
      <c r="G335" s="224"/>
      <c r="H335" s="228">
        <v>129.72</v>
      </c>
      <c r="I335" s="229"/>
      <c r="J335" s="224"/>
      <c r="K335" s="224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139</v>
      </c>
      <c r="AU335" s="234" t="s">
        <v>82</v>
      </c>
      <c r="AV335" s="13" t="s">
        <v>82</v>
      </c>
      <c r="AW335" s="13" t="s">
        <v>34</v>
      </c>
      <c r="AX335" s="13" t="s">
        <v>80</v>
      </c>
      <c r="AY335" s="234" t="s">
        <v>128</v>
      </c>
    </row>
    <row r="336" s="2" customFormat="1" ht="16.5" customHeight="1">
      <c r="A336" s="39"/>
      <c r="B336" s="40"/>
      <c r="C336" s="205" t="s">
        <v>581</v>
      </c>
      <c r="D336" s="205" t="s">
        <v>130</v>
      </c>
      <c r="E336" s="206" t="s">
        <v>582</v>
      </c>
      <c r="F336" s="207" t="s">
        <v>572</v>
      </c>
      <c r="G336" s="208" t="s">
        <v>258</v>
      </c>
      <c r="H336" s="209">
        <v>129.72</v>
      </c>
      <c r="I336" s="210"/>
      <c r="J336" s="211">
        <f>ROUND(I336*H336,2)</f>
        <v>0</v>
      </c>
      <c r="K336" s="207" t="s">
        <v>134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230</v>
      </c>
      <c r="AT336" s="216" t="s">
        <v>130</v>
      </c>
      <c r="AU336" s="216" t="s">
        <v>82</v>
      </c>
      <c r="AY336" s="18" t="s">
        <v>128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230</v>
      </c>
      <c r="BM336" s="216" t="s">
        <v>583</v>
      </c>
    </row>
    <row r="337" s="2" customFormat="1">
      <c r="A337" s="39"/>
      <c r="B337" s="40"/>
      <c r="C337" s="41"/>
      <c r="D337" s="218" t="s">
        <v>137</v>
      </c>
      <c r="E337" s="41"/>
      <c r="F337" s="219" t="s">
        <v>584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137</v>
      </c>
      <c r="AU337" s="18" t="s">
        <v>82</v>
      </c>
    </row>
    <row r="338" s="2" customFormat="1" ht="16.5" customHeight="1">
      <c r="A338" s="39"/>
      <c r="B338" s="40"/>
      <c r="C338" s="205" t="s">
        <v>585</v>
      </c>
      <c r="D338" s="205" t="s">
        <v>130</v>
      </c>
      <c r="E338" s="206" t="s">
        <v>586</v>
      </c>
      <c r="F338" s="207" t="s">
        <v>587</v>
      </c>
      <c r="G338" s="208" t="s">
        <v>133</v>
      </c>
      <c r="H338" s="209">
        <v>819</v>
      </c>
      <c r="I338" s="210"/>
      <c r="J338" s="211">
        <f>ROUND(I338*H338,2)</f>
        <v>0</v>
      </c>
      <c r="K338" s="207" t="s">
        <v>134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0.00013999999999999999</v>
      </c>
      <c r="R338" s="214">
        <f>Q338*H338</f>
        <v>0.11465999999999998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230</v>
      </c>
      <c r="AT338" s="216" t="s">
        <v>130</v>
      </c>
      <c r="AU338" s="216" t="s">
        <v>82</v>
      </c>
      <c r="AY338" s="18" t="s">
        <v>128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230</v>
      </c>
      <c r="BM338" s="216" t="s">
        <v>588</v>
      </c>
    </row>
    <row r="339" s="2" customFormat="1">
      <c r="A339" s="39"/>
      <c r="B339" s="40"/>
      <c r="C339" s="41"/>
      <c r="D339" s="218" t="s">
        <v>137</v>
      </c>
      <c r="E339" s="41"/>
      <c r="F339" s="219" t="s">
        <v>589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137</v>
      </c>
      <c r="AU339" s="18" t="s">
        <v>82</v>
      </c>
    </row>
    <row r="340" s="13" customFormat="1">
      <c r="A340" s="13"/>
      <c r="B340" s="223"/>
      <c r="C340" s="224"/>
      <c r="D340" s="225" t="s">
        <v>139</v>
      </c>
      <c r="E340" s="226" t="s">
        <v>19</v>
      </c>
      <c r="F340" s="227" t="s">
        <v>482</v>
      </c>
      <c r="G340" s="224"/>
      <c r="H340" s="228">
        <v>790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139</v>
      </c>
      <c r="AU340" s="234" t="s">
        <v>82</v>
      </c>
      <c r="AV340" s="13" t="s">
        <v>82</v>
      </c>
      <c r="AW340" s="13" t="s">
        <v>34</v>
      </c>
      <c r="AX340" s="13" t="s">
        <v>72</v>
      </c>
      <c r="AY340" s="234" t="s">
        <v>128</v>
      </c>
    </row>
    <row r="341" s="13" customFormat="1">
      <c r="A341" s="13"/>
      <c r="B341" s="223"/>
      <c r="C341" s="224"/>
      <c r="D341" s="225" t="s">
        <v>139</v>
      </c>
      <c r="E341" s="226" t="s">
        <v>19</v>
      </c>
      <c r="F341" s="227" t="s">
        <v>406</v>
      </c>
      <c r="G341" s="224"/>
      <c r="H341" s="228">
        <v>29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139</v>
      </c>
      <c r="AU341" s="234" t="s">
        <v>82</v>
      </c>
      <c r="AV341" s="13" t="s">
        <v>82</v>
      </c>
      <c r="AW341" s="13" t="s">
        <v>34</v>
      </c>
      <c r="AX341" s="13" t="s">
        <v>72</v>
      </c>
      <c r="AY341" s="234" t="s">
        <v>128</v>
      </c>
    </row>
    <row r="342" s="14" customFormat="1">
      <c r="A342" s="14"/>
      <c r="B342" s="235"/>
      <c r="C342" s="236"/>
      <c r="D342" s="225" t="s">
        <v>139</v>
      </c>
      <c r="E342" s="237" t="s">
        <v>19</v>
      </c>
      <c r="F342" s="238" t="s">
        <v>153</v>
      </c>
      <c r="G342" s="236"/>
      <c r="H342" s="239">
        <v>819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139</v>
      </c>
      <c r="AU342" s="245" t="s">
        <v>82</v>
      </c>
      <c r="AV342" s="14" t="s">
        <v>135</v>
      </c>
      <c r="AW342" s="14" t="s">
        <v>34</v>
      </c>
      <c r="AX342" s="14" t="s">
        <v>80</v>
      </c>
      <c r="AY342" s="245" t="s">
        <v>128</v>
      </c>
    </row>
    <row r="343" s="12" customFormat="1" ht="22.8" customHeight="1">
      <c r="A343" s="12"/>
      <c r="B343" s="189"/>
      <c r="C343" s="190"/>
      <c r="D343" s="191" t="s">
        <v>71</v>
      </c>
      <c r="E343" s="203" t="s">
        <v>590</v>
      </c>
      <c r="F343" s="203" t="s">
        <v>591</v>
      </c>
      <c r="G343" s="190"/>
      <c r="H343" s="190"/>
      <c r="I343" s="193"/>
      <c r="J343" s="204">
        <f>BK343</f>
        <v>0</v>
      </c>
      <c r="K343" s="190"/>
      <c r="L343" s="195"/>
      <c r="M343" s="196"/>
      <c r="N343" s="197"/>
      <c r="O343" s="197"/>
      <c r="P343" s="198">
        <f>SUM(P344:P354)</f>
        <v>0</v>
      </c>
      <c r="Q343" s="197"/>
      <c r="R343" s="198">
        <f>SUM(R344:R354)</f>
        <v>0</v>
      </c>
      <c r="S343" s="197"/>
      <c r="T343" s="199">
        <f>SUM(T344:T354)</f>
        <v>0.68120000000000003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0" t="s">
        <v>82</v>
      </c>
      <c r="AT343" s="201" t="s">
        <v>71</v>
      </c>
      <c r="AU343" s="201" t="s">
        <v>80</v>
      </c>
      <c r="AY343" s="200" t="s">
        <v>128</v>
      </c>
      <c r="BK343" s="202">
        <f>SUM(BK344:BK354)</f>
        <v>0</v>
      </c>
    </row>
    <row r="344" s="2" customFormat="1" ht="16.5" customHeight="1">
      <c r="A344" s="39"/>
      <c r="B344" s="40"/>
      <c r="C344" s="205" t="s">
        <v>592</v>
      </c>
      <c r="D344" s="205" t="s">
        <v>130</v>
      </c>
      <c r="E344" s="206" t="s">
        <v>593</v>
      </c>
      <c r="F344" s="207" t="s">
        <v>594</v>
      </c>
      <c r="G344" s="208" t="s">
        <v>305</v>
      </c>
      <c r="H344" s="209">
        <v>2</v>
      </c>
      <c r="I344" s="210"/>
      <c r="J344" s="211">
        <f>ROUND(I344*H344,2)</f>
        <v>0</v>
      </c>
      <c r="K344" s="207" t="s">
        <v>134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0.0040000000000000001</v>
      </c>
      <c r="T344" s="215">
        <f>S344*H344</f>
        <v>0.0080000000000000002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230</v>
      </c>
      <c r="AT344" s="216" t="s">
        <v>130</v>
      </c>
      <c r="AU344" s="216" t="s">
        <v>82</v>
      </c>
      <c r="AY344" s="18" t="s">
        <v>128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230</v>
      </c>
      <c r="BM344" s="216" t="s">
        <v>595</v>
      </c>
    </row>
    <row r="345" s="2" customFormat="1">
      <c r="A345" s="39"/>
      <c r="B345" s="40"/>
      <c r="C345" s="41"/>
      <c r="D345" s="218" t="s">
        <v>137</v>
      </c>
      <c r="E345" s="41"/>
      <c r="F345" s="219" t="s">
        <v>596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137</v>
      </c>
      <c r="AU345" s="18" t="s">
        <v>82</v>
      </c>
    </row>
    <row r="346" s="13" customFormat="1">
      <c r="A346" s="13"/>
      <c r="B346" s="223"/>
      <c r="C346" s="224"/>
      <c r="D346" s="225" t="s">
        <v>139</v>
      </c>
      <c r="E346" s="226" t="s">
        <v>19</v>
      </c>
      <c r="F346" s="227" t="s">
        <v>597</v>
      </c>
      <c r="G346" s="224"/>
      <c r="H346" s="228">
        <v>1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139</v>
      </c>
      <c r="AU346" s="234" t="s">
        <v>82</v>
      </c>
      <c r="AV346" s="13" t="s">
        <v>82</v>
      </c>
      <c r="AW346" s="13" t="s">
        <v>34</v>
      </c>
      <c r="AX346" s="13" t="s">
        <v>72</v>
      </c>
      <c r="AY346" s="234" t="s">
        <v>128</v>
      </c>
    </row>
    <row r="347" s="13" customFormat="1">
      <c r="A347" s="13"/>
      <c r="B347" s="223"/>
      <c r="C347" s="224"/>
      <c r="D347" s="225" t="s">
        <v>139</v>
      </c>
      <c r="E347" s="226" t="s">
        <v>19</v>
      </c>
      <c r="F347" s="227" t="s">
        <v>598</v>
      </c>
      <c r="G347" s="224"/>
      <c r="H347" s="228">
        <v>1</v>
      </c>
      <c r="I347" s="229"/>
      <c r="J347" s="224"/>
      <c r="K347" s="224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139</v>
      </c>
      <c r="AU347" s="234" t="s">
        <v>82</v>
      </c>
      <c r="AV347" s="13" t="s">
        <v>82</v>
      </c>
      <c r="AW347" s="13" t="s">
        <v>34</v>
      </c>
      <c r="AX347" s="13" t="s">
        <v>72</v>
      </c>
      <c r="AY347" s="234" t="s">
        <v>128</v>
      </c>
    </row>
    <row r="348" s="14" customFormat="1">
      <c r="A348" s="14"/>
      <c r="B348" s="235"/>
      <c r="C348" s="236"/>
      <c r="D348" s="225" t="s">
        <v>139</v>
      </c>
      <c r="E348" s="237" t="s">
        <v>19</v>
      </c>
      <c r="F348" s="238" t="s">
        <v>153</v>
      </c>
      <c r="G348" s="236"/>
      <c r="H348" s="239">
        <v>2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139</v>
      </c>
      <c r="AU348" s="245" t="s">
        <v>82</v>
      </c>
      <c r="AV348" s="14" t="s">
        <v>135</v>
      </c>
      <c r="AW348" s="14" t="s">
        <v>34</v>
      </c>
      <c r="AX348" s="14" t="s">
        <v>80</v>
      </c>
      <c r="AY348" s="245" t="s">
        <v>128</v>
      </c>
    </row>
    <row r="349" s="2" customFormat="1" ht="21.75" customHeight="1">
      <c r="A349" s="39"/>
      <c r="B349" s="40"/>
      <c r="C349" s="205" t="s">
        <v>599</v>
      </c>
      <c r="D349" s="205" t="s">
        <v>130</v>
      </c>
      <c r="E349" s="206" t="s">
        <v>600</v>
      </c>
      <c r="F349" s="207" t="s">
        <v>601</v>
      </c>
      <c r="G349" s="208" t="s">
        <v>305</v>
      </c>
      <c r="H349" s="209">
        <v>1</v>
      </c>
      <c r="I349" s="210"/>
      <c r="J349" s="211">
        <f>ROUND(I349*H349,2)</f>
        <v>0</v>
      </c>
      <c r="K349" s="207" t="s">
        <v>134</v>
      </c>
      <c r="L349" s="45"/>
      <c r="M349" s="212" t="s">
        <v>19</v>
      </c>
      <c r="N349" s="213" t="s">
        <v>43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0.0060000000000000001</v>
      </c>
      <c r="T349" s="215">
        <f>S349*H349</f>
        <v>0.0060000000000000001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230</v>
      </c>
      <c r="AT349" s="216" t="s">
        <v>130</v>
      </c>
      <c r="AU349" s="216" t="s">
        <v>82</v>
      </c>
      <c r="AY349" s="18" t="s">
        <v>128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80</v>
      </c>
      <c r="BK349" s="217">
        <f>ROUND(I349*H349,2)</f>
        <v>0</v>
      </c>
      <c r="BL349" s="18" t="s">
        <v>230</v>
      </c>
      <c r="BM349" s="216" t="s">
        <v>602</v>
      </c>
    </row>
    <row r="350" s="2" customFormat="1">
      <c r="A350" s="39"/>
      <c r="B350" s="40"/>
      <c r="C350" s="41"/>
      <c r="D350" s="218" t="s">
        <v>137</v>
      </c>
      <c r="E350" s="41"/>
      <c r="F350" s="219" t="s">
        <v>603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137</v>
      </c>
      <c r="AU350" s="18" t="s">
        <v>82</v>
      </c>
    </row>
    <row r="351" s="13" customFormat="1">
      <c r="A351" s="13"/>
      <c r="B351" s="223"/>
      <c r="C351" s="224"/>
      <c r="D351" s="225" t="s">
        <v>139</v>
      </c>
      <c r="E351" s="226" t="s">
        <v>19</v>
      </c>
      <c r="F351" s="227" t="s">
        <v>604</v>
      </c>
      <c r="G351" s="224"/>
      <c r="H351" s="228">
        <v>1</v>
      </c>
      <c r="I351" s="229"/>
      <c r="J351" s="224"/>
      <c r="K351" s="224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139</v>
      </c>
      <c r="AU351" s="234" t="s">
        <v>82</v>
      </c>
      <c r="AV351" s="13" t="s">
        <v>82</v>
      </c>
      <c r="AW351" s="13" t="s">
        <v>34</v>
      </c>
      <c r="AX351" s="13" t="s">
        <v>80</v>
      </c>
      <c r="AY351" s="234" t="s">
        <v>128</v>
      </c>
    </row>
    <row r="352" s="2" customFormat="1" ht="16.5" customHeight="1">
      <c r="A352" s="39"/>
      <c r="B352" s="40"/>
      <c r="C352" s="205" t="s">
        <v>605</v>
      </c>
      <c r="D352" s="205" t="s">
        <v>130</v>
      </c>
      <c r="E352" s="206" t="s">
        <v>606</v>
      </c>
      <c r="F352" s="207" t="s">
        <v>607</v>
      </c>
      <c r="G352" s="208" t="s">
        <v>305</v>
      </c>
      <c r="H352" s="209">
        <v>16</v>
      </c>
      <c r="I352" s="210"/>
      <c r="J352" s="211">
        <f>ROUND(I352*H352,2)</f>
        <v>0</v>
      </c>
      <c r="K352" s="207" t="s">
        <v>134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0.041700000000000001</v>
      </c>
      <c r="T352" s="215">
        <f>S352*H352</f>
        <v>0.66720000000000002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230</v>
      </c>
      <c r="AT352" s="216" t="s">
        <v>130</v>
      </c>
      <c r="AU352" s="216" t="s">
        <v>82</v>
      </c>
      <c r="AY352" s="18" t="s">
        <v>128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80</v>
      </c>
      <c r="BK352" s="217">
        <f>ROUND(I352*H352,2)</f>
        <v>0</v>
      </c>
      <c r="BL352" s="18" t="s">
        <v>230</v>
      </c>
      <c r="BM352" s="216" t="s">
        <v>608</v>
      </c>
    </row>
    <row r="353" s="2" customFormat="1">
      <c r="A353" s="39"/>
      <c r="B353" s="40"/>
      <c r="C353" s="41"/>
      <c r="D353" s="218" t="s">
        <v>137</v>
      </c>
      <c r="E353" s="41"/>
      <c r="F353" s="219" t="s">
        <v>609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137</v>
      </c>
      <c r="AU353" s="18" t="s">
        <v>82</v>
      </c>
    </row>
    <row r="354" s="13" customFormat="1">
      <c r="A354" s="13"/>
      <c r="B354" s="223"/>
      <c r="C354" s="224"/>
      <c r="D354" s="225" t="s">
        <v>139</v>
      </c>
      <c r="E354" s="226" t="s">
        <v>19</v>
      </c>
      <c r="F354" s="227" t="s">
        <v>610</v>
      </c>
      <c r="G354" s="224"/>
      <c r="H354" s="228">
        <v>16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139</v>
      </c>
      <c r="AU354" s="234" t="s">
        <v>82</v>
      </c>
      <c r="AV354" s="13" t="s">
        <v>82</v>
      </c>
      <c r="AW354" s="13" t="s">
        <v>34</v>
      </c>
      <c r="AX354" s="13" t="s">
        <v>80</v>
      </c>
      <c r="AY354" s="234" t="s">
        <v>128</v>
      </c>
    </row>
    <row r="355" s="12" customFormat="1" ht="22.8" customHeight="1">
      <c r="A355" s="12"/>
      <c r="B355" s="189"/>
      <c r="C355" s="190"/>
      <c r="D355" s="191" t="s">
        <v>71</v>
      </c>
      <c r="E355" s="203" t="s">
        <v>611</v>
      </c>
      <c r="F355" s="203" t="s">
        <v>612</v>
      </c>
      <c r="G355" s="190"/>
      <c r="H355" s="190"/>
      <c r="I355" s="193"/>
      <c r="J355" s="204">
        <f>BK355</f>
        <v>0</v>
      </c>
      <c r="K355" s="190"/>
      <c r="L355" s="195"/>
      <c r="M355" s="196"/>
      <c r="N355" s="197"/>
      <c r="O355" s="197"/>
      <c r="P355" s="198">
        <f>SUM(P356:P358)</f>
        <v>0</v>
      </c>
      <c r="Q355" s="197"/>
      <c r="R355" s="198">
        <f>SUM(R356:R358)</f>
        <v>0</v>
      </c>
      <c r="S355" s="197"/>
      <c r="T355" s="199">
        <f>SUM(T356:T358)</f>
        <v>0.97075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0" t="s">
        <v>82</v>
      </c>
      <c r="AT355" s="201" t="s">
        <v>71</v>
      </c>
      <c r="AU355" s="201" t="s">
        <v>80</v>
      </c>
      <c r="AY355" s="200" t="s">
        <v>128</v>
      </c>
      <c r="BK355" s="202">
        <f>SUM(BK356:BK358)</f>
        <v>0</v>
      </c>
    </row>
    <row r="356" s="2" customFormat="1" ht="16.5" customHeight="1">
      <c r="A356" s="39"/>
      <c r="B356" s="40"/>
      <c r="C356" s="205" t="s">
        <v>613</v>
      </c>
      <c r="D356" s="205" t="s">
        <v>130</v>
      </c>
      <c r="E356" s="206" t="s">
        <v>614</v>
      </c>
      <c r="F356" s="207" t="s">
        <v>615</v>
      </c>
      <c r="G356" s="208" t="s">
        <v>133</v>
      </c>
      <c r="H356" s="209">
        <v>27.5</v>
      </c>
      <c r="I356" s="210"/>
      <c r="J356" s="211">
        <f>ROUND(I356*H356,2)</f>
        <v>0</v>
      </c>
      <c r="K356" s="207" t="s">
        <v>134</v>
      </c>
      <c r="L356" s="45"/>
      <c r="M356" s="212" t="s">
        <v>19</v>
      </c>
      <c r="N356" s="213" t="s">
        <v>43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0.035299999999999998</v>
      </c>
      <c r="T356" s="215">
        <f>S356*H356</f>
        <v>0.97075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230</v>
      </c>
      <c r="AT356" s="216" t="s">
        <v>130</v>
      </c>
      <c r="AU356" s="216" t="s">
        <v>82</v>
      </c>
      <c r="AY356" s="18" t="s">
        <v>128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80</v>
      </c>
      <c r="BK356" s="217">
        <f>ROUND(I356*H356,2)</f>
        <v>0</v>
      </c>
      <c r="BL356" s="18" t="s">
        <v>230</v>
      </c>
      <c r="BM356" s="216" t="s">
        <v>616</v>
      </c>
    </row>
    <row r="357" s="2" customFormat="1">
      <c r="A357" s="39"/>
      <c r="B357" s="40"/>
      <c r="C357" s="41"/>
      <c r="D357" s="218" t="s">
        <v>137</v>
      </c>
      <c r="E357" s="41"/>
      <c r="F357" s="219" t="s">
        <v>617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137</v>
      </c>
      <c r="AU357" s="18" t="s">
        <v>82</v>
      </c>
    </row>
    <row r="358" s="13" customFormat="1">
      <c r="A358" s="13"/>
      <c r="B358" s="223"/>
      <c r="C358" s="224"/>
      <c r="D358" s="225" t="s">
        <v>139</v>
      </c>
      <c r="E358" s="226" t="s">
        <v>19</v>
      </c>
      <c r="F358" s="227" t="s">
        <v>618</v>
      </c>
      <c r="G358" s="224"/>
      <c r="H358" s="228">
        <v>27.5</v>
      </c>
      <c r="I358" s="229"/>
      <c r="J358" s="224"/>
      <c r="K358" s="224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139</v>
      </c>
      <c r="AU358" s="234" t="s">
        <v>82</v>
      </c>
      <c r="AV358" s="13" t="s">
        <v>82</v>
      </c>
      <c r="AW358" s="13" t="s">
        <v>34</v>
      </c>
      <c r="AX358" s="13" t="s">
        <v>80</v>
      </c>
      <c r="AY358" s="234" t="s">
        <v>128</v>
      </c>
    </row>
    <row r="359" s="12" customFormat="1" ht="25.92" customHeight="1">
      <c r="A359" s="12"/>
      <c r="B359" s="189"/>
      <c r="C359" s="190"/>
      <c r="D359" s="191" t="s">
        <v>71</v>
      </c>
      <c r="E359" s="192" t="s">
        <v>619</v>
      </c>
      <c r="F359" s="192" t="s">
        <v>87</v>
      </c>
      <c r="G359" s="190"/>
      <c r="H359" s="190"/>
      <c r="I359" s="193"/>
      <c r="J359" s="194">
        <f>BK359</f>
        <v>0</v>
      </c>
      <c r="K359" s="190"/>
      <c r="L359" s="195"/>
      <c r="M359" s="196"/>
      <c r="N359" s="197"/>
      <c r="O359" s="197"/>
      <c r="P359" s="198">
        <f>P360</f>
        <v>0</v>
      </c>
      <c r="Q359" s="197"/>
      <c r="R359" s="198">
        <f>R360</f>
        <v>0</v>
      </c>
      <c r="S359" s="197"/>
      <c r="T359" s="199">
        <f>T360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0" t="s">
        <v>160</v>
      </c>
      <c r="AT359" s="201" t="s">
        <v>71</v>
      </c>
      <c r="AU359" s="201" t="s">
        <v>72</v>
      </c>
      <c r="AY359" s="200" t="s">
        <v>128</v>
      </c>
      <c r="BK359" s="202">
        <f>BK360</f>
        <v>0</v>
      </c>
    </row>
    <row r="360" s="12" customFormat="1" ht="22.8" customHeight="1">
      <c r="A360" s="12"/>
      <c r="B360" s="189"/>
      <c r="C360" s="190"/>
      <c r="D360" s="191" t="s">
        <v>71</v>
      </c>
      <c r="E360" s="203" t="s">
        <v>620</v>
      </c>
      <c r="F360" s="203" t="s">
        <v>621</v>
      </c>
      <c r="G360" s="190"/>
      <c r="H360" s="190"/>
      <c r="I360" s="193"/>
      <c r="J360" s="204">
        <f>BK360</f>
        <v>0</v>
      </c>
      <c r="K360" s="190"/>
      <c r="L360" s="195"/>
      <c r="M360" s="196"/>
      <c r="N360" s="197"/>
      <c r="O360" s="197"/>
      <c r="P360" s="198">
        <f>SUM(P361:P362)</f>
        <v>0</v>
      </c>
      <c r="Q360" s="197"/>
      <c r="R360" s="198">
        <f>SUM(R361:R362)</f>
        <v>0</v>
      </c>
      <c r="S360" s="197"/>
      <c r="T360" s="199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0" t="s">
        <v>160</v>
      </c>
      <c r="AT360" s="201" t="s">
        <v>71</v>
      </c>
      <c r="AU360" s="201" t="s">
        <v>80</v>
      </c>
      <c r="AY360" s="200" t="s">
        <v>128</v>
      </c>
      <c r="BK360" s="202">
        <f>SUM(BK361:BK362)</f>
        <v>0</v>
      </c>
    </row>
    <row r="361" s="2" customFormat="1" ht="16.5" customHeight="1">
      <c r="A361" s="39"/>
      <c r="B361" s="40"/>
      <c r="C361" s="205" t="s">
        <v>622</v>
      </c>
      <c r="D361" s="205" t="s">
        <v>130</v>
      </c>
      <c r="E361" s="206" t="s">
        <v>623</v>
      </c>
      <c r="F361" s="207" t="s">
        <v>624</v>
      </c>
      <c r="G361" s="208" t="s">
        <v>192</v>
      </c>
      <c r="H361" s="209">
        <v>1</v>
      </c>
      <c r="I361" s="210"/>
      <c r="J361" s="211">
        <f>ROUND(I361*H361,2)</f>
        <v>0</v>
      </c>
      <c r="K361" s="207" t="s">
        <v>134</v>
      </c>
      <c r="L361" s="45"/>
      <c r="M361" s="212" t="s">
        <v>19</v>
      </c>
      <c r="N361" s="213" t="s">
        <v>43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625</v>
      </c>
      <c r="AT361" s="216" t="s">
        <v>130</v>
      </c>
      <c r="AU361" s="216" t="s">
        <v>82</v>
      </c>
      <c r="AY361" s="18" t="s">
        <v>128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80</v>
      </c>
      <c r="BK361" s="217">
        <f>ROUND(I361*H361,2)</f>
        <v>0</v>
      </c>
      <c r="BL361" s="18" t="s">
        <v>625</v>
      </c>
      <c r="BM361" s="216" t="s">
        <v>626</v>
      </c>
    </row>
    <row r="362" s="2" customFormat="1">
      <c r="A362" s="39"/>
      <c r="B362" s="40"/>
      <c r="C362" s="41"/>
      <c r="D362" s="218" t="s">
        <v>137</v>
      </c>
      <c r="E362" s="41"/>
      <c r="F362" s="219" t="s">
        <v>627</v>
      </c>
      <c r="G362" s="41"/>
      <c r="H362" s="41"/>
      <c r="I362" s="220"/>
      <c r="J362" s="41"/>
      <c r="K362" s="41"/>
      <c r="L362" s="45"/>
      <c r="M362" s="257"/>
      <c r="N362" s="258"/>
      <c r="O362" s="259"/>
      <c r="P362" s="259"/>
      <c r="Q362" s="259"/>
      <c r="R362" s="259"/>
      <c r="S362" s="259"/>
      <c r="T362" s="260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137</v>
      </c>
      <c r="AU362" s="18" t="s">
        <v>82</v>
      </c>
    </row>
    <row r="363" s="2" customFormat="1" ht="6.96" customHeight="1">
      <c r="A363" s="39"/>
      <c r="B363" s="60"/>
      <c r="C363" s="61"/>
      <c r="D363" s="61"/>
      <c r="E363" s="61"/>
      <c r="F363" s="61"/>
      <c r="G363" s="61"/>
      <c r="H363" s="61"/>
      <c r="I363" s="61"/>
      <c r="J363" s="61"/>
      <c r="K363" s="61"/>
      <c r="L363" s="45"/>
      <c r="M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</row>
  </sheetData>
  <sheetProtection sheet="1" autoFilter="0" formatColumns="0" formatRows="0" objects="1" scenarios="1" spinCount="100000" saltValue="WuY6BBDq3KdxEF7Rl1wySS/60dC2gV9CfhN37coP+H1XIGNAIAn+ot/zvX4/Tfv0itIkPAvrK0etZvAdhwdgig==" hashValue="2A79/KtMK3xKcXL1ilvH8Xv9y3EIktvxmzeFRrZBVZz4UzI7wPMocl9DiGZxYRRGkoW0oh0xF2QILDg/ol8GFA==" algorithmName="SHA-512" password="CC35"/>
  <autoFilter ref="C95:K36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2_02/113106123"/>
    <hyperlink ref="F103" r:id="rId2" display="https://podminky.urs.cz/item/CS_URS_2022_02/113107123"/>
    <hyperlink ref="F106" r:id="rId3" display="https://podminky.urs.cz/item/CS_URS_2022_02/132212131"/>
    <hyperlink ref="F111" r:id="rId4" display="https://podminky.urs.cz/item/CS_URS_2022_02/162751117"/>
    <hyperlink ref="F117" r:id="rId5" display="https://podminky.urs.cz/item/CS_URS_2022_02/162751119"/>
    <hyperlink ref="F120" r:id="rId6" display="https://podminky.urs.cz/item/CS_URS_2022_02/167111101"/>
    <hyperlink ref="F126" r:id="rId7" display="https://podminky.urs.cz/item/CS_URS_2022_02/171201221"/>
    <hyperlink ref="F129" r:id="rId8" display="https://podminky.urs.cz/item/CS_URS_2022_02/171251201"/>
    <hyperlink ref="F131" r:id="rId9" display="https://podminky.urs.cz/item/CS_URS_2022_02/174111101"/>
    <hyperlink ref="F136" r:id="rId10" display="https://podminky.urs.cz/item/CS_URS_2022_02/943211112"/>
    <hyperlink ref="F139" r:id="rId11" display="https://podminky.urs.cz/item/CS_URS_2022_02/943211212"/>
    <hyperlink ref="F142" r:id="rId12" display="https://podminky.urs.cz/item/CS_URS_2022_02/943211812"/>
    <hyperlink ref="F144" r:id="rId13" display="https://podminky.urs.cz/item/CS_URS_2022_02/962031133"/>
    <hyperlink ref="F147" r:id="rId14" display="https://podminky.urs.cz/item/CS_URS_2022_02/962032230"/>
    <hyperlink ref="F152" r:id="rId15" display="https://podminky.urs.cz/item/CS_URS_2022_02/962032631"/>
    <hyperlink ref="F155" r:id="rId16" display="https://podminky.urs.cz/item/CS_URS_2022_02/964011221"/>
    <hyperlink ref="F158" r:id="rId17" display="https://podminky.urs.cz/item/CS_URS_2022_02/965041341"/>
    <hyperlink ref="F161" r:id="rId18" display="https://podminky.urs.cz/item/CS_URS_2022_02/965081113"/>
    <hyperlink ref="F166" r:id="rId19" display="https://podminky.urs.cz/item/CS_URS_2022_02/965082923"/>
    <hyperlink ref="F169" r:id="rId20" display="https://podminky.urs.cz/item/CS_URS_2022_02/966031313"/>
    <hyperlink ref="F172" r:id="rId21" display="https://podminky.urs.cz/item/CS_URS_2022_02/966031314"/>
    <hyperlink ref="F177" r:id="rId22" display="https://podminky.urs.cz/item/CS_URS_2022_02/967042712"/>
    <hyperlink ref="F180" r:id="rId23" display="https://podminky.urs.cz/item/CS_URS_2022_02/968062246"/>
    <hyperlink ref="F186" r:id="rId24" display="https://podminky.urs.cz/item/CS_URS_2022_02/968072455"/>
    <hyperlink ref="F189" r:id="rId25" display="https://podminky.urs.cz/item/CS_URS_2022_02/968072456"/>
    <hyperlink ref="F192" r:id="rId26" display="https://podminky.urs.cz/item/CS_URS_2022_02/973031151"/>
    <hyperlink ref="F198" r:id="rId27" display="https://podminky.urs.cz/item/CS_URS_2022_02/973031335"/>
    <hyperlink ref="F204" r:id="rId28" display="https://podminky.urs.cz/item/CS_URS_2022_02/975121321"/>
    <hyperlink ref="F207" r:id="rId29" display="https://podminky.urs.cz/item/CS_URS_2022_02/975121322"/>
    <hyperlink ref="F210" r:id="rId30" display="https://podminky.urs.cz/item/CS_URS_2022_02/975121323"/>
    <hyperlink ref="F212" r:id="rId31" display="https://podminky.urs.cz/item/CS_URS_2022_02/975121421"/>
    <hyperlink ref="F215" r:id="rId32" display="https://podminky.urs.cz/item/CS_URS_2022_02/975121422"/>
    <hyperlink ref="F218" r:id="rId33" display="https://podminky.urs.cz/item/CS_URS_2022_02/975121423"/>
    <hyperlink ref="F220" r:id="rId34" display="https://podminky.urs.cz/item/CS_URS_2022_02/978012191"/>
    <hyperlink ref="F223" r:id="rId35" display="https://podminky.urs.cz/item/CS_URS_2022_02/978013191"/>
    <hyperlink ref="F226" r:id="rId36" display="https://podminky.urs.cz/item/CS_URS_2022_02/978015391"/>
    <hyperlink ref="F230" r:id="rId37" display="https://podminky.urs.cz/item/CS_URS_2022_02/997013154"/>
    <hyperlink ref="F232" r:id="rId38" display="https://podminky.urs.cz/item/CS_URS_2022_02/997013312"/>
    <hyperlink ref="F234" r:id="rId39" display="https://podminky.urs.cz/item/CS_URS_2022_02/997013322"/>
    <hyperlink ref="F237" r:id="rId40" display="https://podminky.urs.cz/item/CS_URS_2022_02/997013501"/>
    <hyperlink ref="F239" r:id="rId41" display="https://podminky.urs.cz/item/CS_URS_2022_02/997013509"/>
    <hyperlink ref="F242" r:id="rId42" display="https://podminky.urs.cz/item/CS_URS_2022_02/997013631"/>
    <hyperlink ref="F246" r:id="rId43" display="https://podminky.urs.cz/item/CS_URS_2022_02/712340833"/>
    <hyperlink ref="F249" r:id="rId44" display="https://podminky.urs.cz/item/CS_URS_2022_02/712341659"/>
    <hyperlink ref="F255" r:id="rId45" display="https://podminky.urs.cz/item/CS_URS_2022_02/998712203"/>
    <hyperlink ref="F267" r:id="rId46" display="https://podminky.urs.cz/item/CS_URS_2022_02/762331813"/>
    <hyperlink ref="F272" r:id="rId47" display="https://podminky.urs.cz/item/CS_URS_2022_02/762331814"/>
    <hyperlink ref="F275" r:id="rId48" display="https://podminky.urs.cz/item/CS_URS_2022_02/762341832"/>
    <hyperlink ref="F278" r:id="rId49" display="https://podminky.urs.cz/item/CS_URS_2022_02/762342812"/>
    <hyperlink ref="F283" r:id="rId50" display="https://podminky.urs.cz/item/CS_URS_2022_02/762521811"/>
    <hyperlink ref="F286" r:id="rId51" display="https://podminky.urs.cz/item/CS_URS_2022_02/762841811"/>
    <hyperlink ref="F289" r:id="rId52" display="https://podminky.urs.cz/item/CS_URS_2022_02/762841812"/>
    <hyperlink ref="F293" r:id="rId53" display="https://podminky.urs.cz/item/CS_URS_2022_02/764001891"/>
    <hyperlink ref="F296" r:id="rId54" display="https://podminky.urs.cz/item/CS_URS_2022_02/764002841"/>
    <hyperlink ref="F299" r:id="rId55" display="https://podminky.urs.cz/item/CS_URS_2022_02/764002851"/>
    <hyperlink ref="F305" r:id="rId56" display="https://podminky.urs.cz/item/CS_URS_2022_02/764002861"/>
    <hyperlink ref="F311" r:id="rId57" display="https://podminky.urs.cz/item/CS_URS_2022_02/764002871"/>
    <hyperlink ref="F314" r:id="rId58" display="https://podminky.urs.cz/item/CS_URS_2022_02/764004801"/>
    <hyperlink ref="F317" r:id="rId59" display="https://podminky.urs.cz/item/CS_URS_2022_02/764004861"/>
    <hyperlink ref="F320" r:id="rId60" display="https://podminky.urs.cz/item/CS_URS_2022_02/764004863"/>
    <hyperlink ref="F323" r:id="rId61" display="https://podminky.urs.cz/item/CS_URS_2022_02/764508131"/>
    <hyperlink ref="F329" r:id="rId62" display="https://podminky.urs.cz/item/CS_URS_2022_02/765111801"/>
    <hyperlink ref="F332" r:id="rId63" display="https://podminky.urs.cz/item/CS_URS_2022_02/765111811"/>
    <hyperlink ref="F334" r:id="rId64" display="https://podminky.urs.cz/item/CS_URS_2022_02/765111861"/>
    <hyperlink ref="F337" r:id="rId65" display="https://podminky.urs.cz/item/CS_URS_2022_02/765111881"/>
    <hyperlink ref="F339" r:id="rId66" display="https://podminky.urs.cz/item/CS_URS_2022_02/765192001"/>
    <hyperlink ref="F345" r:id="rId67" display="https://podminky.urs.cz/item/CS_URS_2022_02/766441812"/>
    <hyperlink ref="F350" r:id="rId68" display="https://podminky.urs.cz/item/CS_URS_2022_02/766441822"/>
    <hyperlink ref="F353" r:id="rId69" display="https://podminky.urs.cz/item/CS_URS_2022_02/766674811"/>
    <hyperlink ref="F357" r:id="rId70" display="https://podminky.urs.cz/item/CS_URS_2022_02/771573810"/>
    <hyperlink ref="F362" r:id="rId71" display="https://podminky.urs.cz/item/CS_URS_2022_02/094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gymnáziu Hostivice - rekonstrukce gymnázia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628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ROUND(J111,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ROUND((SUM(BE111:BE1300)),  2)</f>
        <v>0</v>
      </c>
      <c r="G33" s="39"/>
      <c r="H33" s="39"/>
      <c r="I33" s="149">
        <v>0.20999999999999999</v>
      </c>
      <c r="J33" s="148">
        <f>ROUND(((SUM(BE111:BE1300))*I33),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ROUND((SUM(BF111:BF1300)),  2)</f>
        <v>0</v>
      </c>
      <c r="G34" s="39"/>
      <c r="H34" s="39"/>
      <c r="I34" s="149">
        <v>0.14999999999999999</v>
      </c>
      <c r="J34" s="148">
        <f>ROUND(((SUM(BF111:BF1300))*I34),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ROUND((SUM(BG111:BG1300)),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ROUND((SUM(BH111:BH1300)),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ROUND((SUM(BI111:BI1300)),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gymnáziu Hostivice - rekonstrukce gymnázia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Nové konstrukce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Gymnázium Hostivice, Komenského 141</v>
      </c>
      <c r="G52" s="41"/>
      <c r="H52" s="41"/>
      <c r="I52" s="33" t="s">
        <v>23</v>
      </c>
      <c r="J52" s="73" t="str">
        <f>IF(J12="","",J12)</f>
        <v>9. 12. 2022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Středočeský kraj, Zborovská 81/11, Praha 5</v>
      </c>
      <c r="G54" s="41"/>
      <c r="H54" s="41"/>
      <c r="I54" s="33" t="s">
        <v>31</v>
      </c>
      <c r="J54" s="37" t="str">
        <f>E21</f>
        <v>Ing. Petr Petele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Petr Petele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J111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J112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629</v>
      </c>
      <c r="E61" s="175"/>
      <c r="F61" s="175"/>
      <c r="G61" s="175"/>
      <c r="H61" s="175"/>
      <c r="I61" s="175"/>
      <c r="J61" s="176">
        <f>J113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630</v>
      </c>
      <c r="E62" s="175"/>
      <c r="F62" s="175"/>
      <c r="G62" s="175"/>
      <c r="H62" s="175"/>
      <c r="I62" s="175"/>
      <c r="J62" s="176">
        <f>J145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631</v>
      </c>
      <c r="E63" s="175"/>
      <c r="F63" s="175"/>
      <c r="G63" s="175"/>
      <c r="H63" s="175"/>
      <c r="I63" s="175"/>
      <c r="J63" s="176">
        <f>J183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632</v>
      </c>
      <c r="E64" s="175"/>
      <c r="F64" s="175"/>
      <c r="G64" s="175"/>
      <c r="H64" s="175"/>
      <c r="I64" s="175"/>
      <c r="J64" s="176">
        <f>J232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633</v>
      </c>
      <c r="E65" s="175"/>
      <c r="F65" s="175"/>
      <c r="G65" s="175"/>
      <c r="H65" s="175"/>
      <c r="I65" s="175"/>
      <c r="J65" s="176">
        <f>J241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98</v>
      </c>
      <c r="E66" s="175"/>
      <c r="F66" s="175"/>
      <c r="G66" s="175"/>
      <c r="H66" s="175"/>
      <c r="I66" s="175"/>
      <c r="J66" s="176">
        <f>J359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99</v>
      </c>
      <c r="E67" s="175"/>
      <c r="F67" s="175"/>
      <c r="G67" s="175"/>
      <c r="H67" s="175"/>
      <c r="I67" s="175"/>
      <c r="J67" s="176">
        <f>J405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634</v>
      </c>
      <c r="E68" s="175"/>
      <c r="F68" s="175"/>
      <c r="G68" s="175"/>
      <c r="H68" s="175"/>
      <c r="I68" s="175"/>
      <c r="J68" s="176">
        <f>J415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100</v>
      </c>
      <c r="E69" s="169"/>
      <c r="F69" s="169"/>
      <c r="G69" s="169"/>
      <c r="H69" s="169"/>
      <c r="I69" s="169"/>
      <c r="J69" s="170">
        <f>J418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635</v>
      </c>
      <c r="E70" s="175"/>
      <c r="F70" s="175"/>
      <c r="G70" s="175"/>
      <c r="H70" s="175"/>
      <c r="I70" s="175"/>
      <c r="J70" s="176">
        <f>J419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636</v>
      </c>
      <c r="E71" s="175"/>
      <c r="F71" s="175"/>
      <c r="G71" s="175"/>
      <c r="H71" s="175"/>
      <c r="I71" s="175"/>
      <c r="J71" s="176">
        <f>J432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102</v>
      </c>
      <c r="E72" s="175"/>
      <c r="F72" s="175"/>
      <c r="G72" s="175"/>
      <c r="H72" s="175"/>
      <c r="I72" s="175"/>
      <c r="J72" s="176">
        <f>J487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103</v>
      </c>
      <c r="E73" s="175"/>
      <c r="F73" s="175"/>
      <c r="G73" s="175"/>
      <c r="H73" s="175"/>
      <c r="I73" s="175"/>
      <c r="J73" s="176">
        <f>J491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637</v>
      </c>
      <c r="E74" s="175"/>
      <c r="F74" s="175"/>
      <c r="G74" s="175"/>
      <c r="H74" s="175"/>
      <c r="I74" s="175"/>
      <c r="J74" s="176">
        <f>J494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105</v>
      </c>
      <c r="E75" s="175"/>
      <c r="F75" s="175"/>
      <c r="G75" s="175"/>
      <c r="H75" s="175"/>
      <c r="I75" s="175"/>
      <c r="J75" s="176">
        <f>J499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106</v>
      </c>
      <c r="E76" s="175"/>
      <c r="F76" s="175"/>
      <c r="G76" s="175"/>
      <c r="H76" s="175"/>
      <c r="I76" s="175"/>
      <c r="J76" s="176">
        <f>J503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638</v>
      </c>
      <c r="E77" s="175"/>
      <c r="F77" s="175"/>
      <c r="G77" s="175"/>
      <c r="H77" s="175"/>
      <c r="I77" s="175"/>
      <c r="J77" s="176">
        <f>J615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107</v>
      </c>
      <c r="E78" s="175"/>
      <c r="F78" s="175"/>
      <c r="G78" s="175"/>
      <c r="H78" s="175"/>
      <c r="I78" s="175"/>
      <c r="J78" s="176">
        <f>J687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108</v>
      </c>
      <c r="E79" s="175"/>
      <c r="F79" s="175"/>
      <c r="G79" s="175"/>
      <c r="H79" s="175"/>
      <c r="I79" s="175"/>
      <c r="J79" s="176">
        <f>J750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109</v>
      </c>
      <c r="E80" s="175"/>
      <c r="F80" s="175"/>
      <c r="G80" s="175"/>
      <c r="H80" s="175"/>
      <c r="I80" s="175"/>
      <c r="J80" s="176">
        <f>J833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639</v>
      </c>
      <c r="E81" s="175"/>
      <c r="F81" s="175"/>
      <c r="G81" s="175"/>
      <c r="H81" s="175"/>
      <c r="I81" s="175"/>
      <c r="J81" s="176">
        <f>J895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110</v>
      </c>
      <c r="E82" s="175"/>
      <c r="F82" s="175"/>
      <c r="G82" s="175"/>
      <c r="H82" s="175"/>
      <c r="I82" s="175"/>
      <c r="J82" s="176">
        <f>J1003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640</v>
      </c>
      <c r="E83" s="175"/>
      <c r="F83" s="175"/>
      <c r="G83" s="175"/>
      <c r="H83" s="175"/>
      <c r="I83" s="175"/>
      <c r="J83" s="176">
        <f>J1100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641</v>
      </c>
      <c r="E84" s="175"/>
      <c r="F84" s="175"/>
      <c r="G84" s="175"/>
      <c r="H84" s="175"/>
      <c r="I84" s="175"/>
      <c r="J84" s="176">
        <f>J1125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2"/>
      <c r="C85" s="173"/>
      <c r="D85" s="174" t="s">
        <v>642</v>
      </c>
      <c r="E85" s="175"/>
      <c r="F85" s="175"/>
      <c r="G85" s="175"/>
      <c r="H85" s="175"/>
      <c r="I85" s="175"/>
      <c r="J85" s="176">
        <f>J1143</f>
        <v>0</v>
      </c>
      <c r="K85" s="173"/>
      <c r="L85" s="17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2"/>
      <c r="C86" s="173"/>
      <c r="D86" s="174" t="s">
        <v>643</v>
      </c>
      <c r="E86" s="175"/>
      <c r="F86" s="175"/>
      <c r="G86" s="175"/>
      <c r="H86" s="175"/>
      <c r="I86" s="175"/>
      <c r="J86" s="176">
        <f>J1181</f>
        <v>0</v>
      </c>
      <c r="K86" s="173"/>
      <c r="L86" s="17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2"/>
      <c r="C87" s="173"/>
      <c r="D87" s="174" t="s">
        <v>644</v>
      </c>
      <c r="E87" s="175"/>
      <c r="F87" s="175"/>
      <c r="G87" s="175"/>
      <c r="H87" s="175"/>
      <c r="I87" s="175"/>
      <c r="J87" s="176">
        <f>J1189</f>
        <v>0</v>
      </c>
      <c r="K87" s="173"/>
      <c r="L87" s="17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2"/>
      <c r="C88" s="173"/>
      <c r="D88" s="174" t="s">
        <v>645</v>
      </c>
      <c r="E88" s="175"/>
      <c r="F88" s="175"/>
      <c r="G88" s="175"/>
      <c r="H88" s="175"/>
      <c r="I88" s="175"/>
      <c r="J88" s="176">
        <f>J1229</f>
        <v>0</v>
      </c>
      <c r="K88" s="173"/>
      <c r="L88" s="17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2"/>
      <c r="C89" s="173"/>
      <c r="D89" s="174" t="s">
        <v>646</v>
      </c>
      <c r="E89" s="175"/>
      <c r="F89" s="175"/>
      <c r="G89" s="175"/>
      <c r="H89" s="175"/>
      <c r="I89" s="175"/>
      <c r="J89" s="176">
        <f>J1281</f>
        <v>0</v>
      </c>
      <c r="K89" s="173"/>
      <c r="L89" s="177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9" customFormat="1" ht="24.96" customHeight="1">
      <c r="A90" s="9"/>
      <c r="B90" s="166"/>
      <c r="C90" s="167"/>
      <c r="D90" s="168" t="s">
        <v>647</v>
      </c>
      <c r="E90" s="169"/>
      <c r="F90" s="169"/>
      <c r="G90" s="169"/>
      <c r="H90" s="169"/>
      <c r="I90" s="169"/>
      <c r="J90" s="170">
        <f>J1292</f>
        <v>0</v>
      </c>
      <c r="K90" s="167"/>
      <c r="L90" s="17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9" customFormat="1" ht="24.96" customHeight="1">
      <c r="A91" s="9"/>
      <c r="B91" s="166"/>
      <c r="C91" s="167"/>
      <c r="D91" s="168" t="s">
        <v>648</v>
      </c>
      <c r="E91" s="169"/>
      <c r="F91" s="169"/>
      <c r="G91" s="169"/>
      <c r="H91" s="169"/>
      <c r="I91" s="169"/>
      <c r="J91" s="170">
        <f>J1296</f>
        <v>0</v>
      </c>
      <c r="K91" s="167"/>
      <c r="L91" s="171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="2" customFormat="1" ht="21.84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7" s="2" customFormat="1" ht="6.96" customHeight="1">
      <c r="A97" s="39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4.96" customHeight="1">
      <c r="A98" s="39"/>
      <c r="B98" s="40"/>
      <c r="C98" s="24" t="s">
        <v>113</v>
      </c>
      <c r="D98" s="41"/>
      <c r="E98" s="41"/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16</v>
      </c>
      <c r="D100" s="41"/>
      <c r="E100" s="41"/>
      <c r="F100" s="41"/>
      <c r="G100" s="41"/>
      <c r="H100" s="41"/>
      <c r="I100" s="41"/>
      <c r="J100" s="41"/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6.5" customHeight="1">
      <c r="A101" s="39"/>
      <c r="B101" s="40"/>
      <c r="C101" s="41"/>
      <c r="D101" s="41"/>
      <c r="E101" s="161" t="str">
        <f>E7</f>
        <v>gymnáziu Hostivice - rekonstrukce gymnázia II.etapa</v>
      </c>
      <c r="F101" s="33"/>
      <c r="G101" s="33"/>
      <c r="H101" s="33"/>
      <c r="I101" s="41"/>
      <c r="J101" s="41"/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2" customHeight="1">
      <c r="A102" s="39"/>
      <c r="B102" s="40"/>
      <c r="C102" s="33" t="s">
        <v>90</v>
      </c>
      <c r="D102" s="41"/>
      <c r="E102" s="41"/>
      <c r="F102" s="41"/>
      <c r="G102" s="41"/>
      <c r="H102" s="41"/>
      <c r="I102" s="41"/>
      <c r="J102" s="41"/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6.5" customHeight="1">
      <c r="A103" s="39"/>
      <c r="B103" s="40"/>
      <c r="C103" s="41"/>
      <c r="D103" s="41"/>
      <c r="E103" s="70" t="str">
        <f>E9</f>
        <v>02 - Nové konstrukce</v>
      </c>
      <c r="F103" s="41"/>
      <c r="G103" s="41"/>
      <c r="H103" s="41"/>
      <c r="I103" s="41"/>
      <c r="J103" s="41"/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21</v>
      </c>
      <c r="D105" s="41"/>
      <c r="E105" s="41"/>
      <c r="F105" s="28" t="str">
        <f>F12</f>
        <v>Gymnázium Hostivice, Komenského 141</v>
      </c>
      <c r="G105" s="41"/>
      <c r="H105" s="41"/>
      <c r="I105" s="33" t="s">
        <v>23</v>
      </c>
      <c r="J105" s="73" t="str">
        <f>IF(J12="","",J12)</f>
        <v>9. 12. 2022</v>
      </c>
      <c r="K105" s="41"/>
      <c r="L105" s="13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13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5.15" customHeight="1">
      <c r="A107" s="39"/>
      <c r="B107" s="40"/>
      <c r="C107" s="33" t="s">
        <v>25</v>
      </c>
      <c r="D107" s="41"/>
      <c r="E107" s="41"/>
      <c r="F107" s="28" t="str">
        <f>E15</f>
        <v>Středočeský kraj, Zborovská 81/11, Praha 5</v>
      </c>
      <c r="G107" s="41"/>
      <c r="H107" s="41"/>
      <c r="I107" s="33" t="s">
        <v>31</v>
      </c>
      <c r="J107" s="37" t="str">
        <f>E21</f>
        <v>Ing. Petr Petele</v>
      </c>
      <c r="K107" s="41"/>
      <c r="L107" s="13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5.15" customHeight="1">
      <c r="A108" s="39"/>
      <c r="B108" s="40"/>
      <c r="C108" s="33" t="s">
        <v>29</v>
      </c>
      <c r="D108" s="41"/>
      <c r="E108" s="41"/>
      <c r="F108" s="28" t="str">
        <f>IF(E18="","",E18)</f>
        <v>Vyplň údaj</v>
      </c>
      <c r="G108" s="41"/>
      <c r="H108" s="41"/>
      <c r="I108" s="33" t="s">
        <v>35</v>
      </c>
      <c r="J108" s="37" t="str">
        <f>E24</f>
        <v>Ing. Petr Petele</v>
      </c>
      <c r="K108" s="41"/>
      <c r="L108" s="13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0.32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13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1" customFormat="1" ht="29.28" customHeight="1">
      <c r="A110" s="178"/>
      <c r="B110" s="179"/>
      <c r="C110" s="180" t="s">
        <v>114</v>
      </c>
      <c r="D110" s="181" t="s">
        <v>57</v>
      </c>
      <c r="E110" s="181" t="s">
        <v>53</v>
      </c>
      <c r="F110" s="181" t="s">
        <v>54</v>
      </c>
      <c r="G110" s="181" t="s">
        <v>115</v>
      </c>
      <c r="H110" s="181" t="s">
        <v>116</v>
      </c>
      <c r="I110" s="181" t="s">
        <v>117</v>
      </c>
      <c r="J110" s="181" t="s">
        <v>94</v>
      </c>
      <c r="K110" s="182" t="s">
        <v>118</v>
      </c>
      <c r="L110" s="183"/>
      <c r="M110" s="93" t="s">
        <v>19</v>
      </c>
      <c r="N110" s="94" t="s">
        <v>42</v>
      </c>
      <c r="O110" s="94" t="s">
        <v>119</v>
      </c>
      <c r="P110" s="94" t="s">
        <v>120</v>
      </c>
      <c r="Q110" s="94" t="s">
        <v>121</v>
      </c>
      <c r="R110" s="94" t="s">
        <v>122</v>
      </c>
      <c r="S110" s="94" t="s">
        <v>123</v>
      </c>
      <c r="T110" s="95" t="s">
        <v>124</v>
      </c>
      <c r="U110" s="178"/>
      <c r="V110" s="178"/>
      <c r="W110" s="178"/>
      <c r="X110" s="178"/>
      <c r="Y110" s="178"/>
      <c r="Z110" s="178"/>
      <c r="AA110" s="178"/>
      <c r="AB110" s="178"/>
      <c r="AC110" s="178"/>
      <c r="AD110" s="178"/>
      <c r="AE110" s="178"/>
    </row>
    <row r="111" s="2" customFormat="1" ht="22.8" customHeight="1">
      <c r="A111" s="39"/>
      <c r="B111" s="40"/>
      <c r="C111" s="100" t="s">
        <v>125</v>
      </c>
      <c r="D111" s="41"/>
      <c r="E111" s="41"/>
      <c r="F111" s="41"/>
      <c r="G111" s="41"/>
      <c r="H111" s="41"/>
      <c r="I111" s="41"/>
      <c r="J111" s="184">
        <f>BK111</f>
        <v>0</v>
      </c>
      <c r="K111" s="41"/>
      <c r="L111" s="45"/>
      <c r="M111" s="96"/>
      <c r="N111" s="185"/>
      <c r="O111" s="97"/>
      <c r="P111" s="186">
        <f>P112+P418+P1292+P1296</f>
        <v>0</v>
      </c>
      <c r="Q111" s="97"/>
      <c r="R111" s="186">
        <f>R112+R418+R1292+R1296</f>
        <v>443.68116225999995</v>
      </c>
      <c r="S111" s="97"/>
      <c r="T111" s="187">
        <f>T112+T418+T1292+T1296</f>
        <v>24.698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71</v>
      </c>
      <c r="AU111" s="18" t="s">
        <v>95</v>
      </c>
      <c r="BK111" s="188">
        <f>BK112+BK418+BK1292+BK1296</f>
        <v>0</v>
      </c>
    </row>
    <row r="112" s="12" customFormat="1" ht="25.92" customHeight="1">
      <c r="A112" s="12"/>
      <c r="B112" s="189"/>
      <c r="C112" s="190"/>
      <c r="D112" s="191" t="s">
        <v>71</v>
      </c>
      <c r="E112" s="192" t="s">
        <v>126</v>
      </c>
      <c r="F112" s="192" t="s">
        <v>127</v>
      </c>
      <c r="G112" s="190"/>
      <c r="H112" s="190"/>
      <c r="I112" s="193"/>
      <c r="J112" s="194">
        <f>BK112</f>
        <v>0</v>
      </c>
      <c r="K112" s="190"/>
      <c r="L112" s="195"/>
      <c r="M112" s="196"/>
      <c r="N112" s="197"/>
      <c r="O112" s="197"/>
      <c r="P112" s="198">
        <f>P113+P145+P183+P232+P241+P359+P405+P415</f>
        <v>0</v>
      </c>
      <c r="Q112" s="197"/>
      <c r="R112" s="198">
        <f>R113+R145+R183+R232+R241+R359+R405+R415</f>
        <v>179.60506105000002</v>
      </c>
      <c r="S112" s="197"/>
      <c r="T112" s="199">
        <f>T113+T145+T183+T232+T241+T359+T405+T415</f>
        <v>24.698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80</v>
      </c>
      <c r="AT112" s="201" t="s">
        <v>71</v>
      </c>
      <c r="AU112" s="201" t="s">
        <v>72</v>
      </c>
      <c r="AY112" s="200" t="s">
        <v>128</v>
      </c>
      <c r="BK112" s="202">
        <f>BK113+BK145+BK183+BK232+BK241+BK359+BK405+BK415</f>
        <v>0</v>
      </c>
    </row>
    <row r="113" s="12" customFormat="1" ht="22.8" customHeight="1">
      <c r="A113" s="12"/>
      <c r="B113" s="189"/>
      <c r="C113" s="190"/>
      <c r="D113" s="191" t="s">
        <v>71</v>
      </c>
      <c r="E113" s="203" t="s">
        <v>82</v>
      </c>
      <c r="F113" s="203" t="s">
        <v>649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SUM(P114:P144)</f>
        <v>0</v>
      </c>
      <c r="Q113" s="197"/>
      <c r="R113" s="198">
        <f>SUM(R114:R144)</f>
        <v>12.930091559999999</v>
      </c>
      <c r="S113" s="197"/>
      <c r="T113" s="199">
        <f>SUM(T114:T144)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80</v>
      </c>
      <c r="AT113" s="201" t="s">
        <v>71</v>
      </c>
      <c r="AU113" s="201" t="s">
        <v>80</v>
      </c>
      <c r="AY113" s="200" t="s">
        <v>128</v>
      </c>
      <c r="BK113" s="202">
        <f>SUM(BK114:BK144)</f>
        <v>0</v>
      </c>
    </row>
    <row r="114" s="2" customFormat="1" ht="21.75" customHeight="1">
      <c r="A114" s="39"/>
      <c r="B114" s="40"/>
      <c r="C114" s="205" t="s">
        <v>80</v>
      </c>
      <c r="D114" s="205" t="s">
        <v>130</v>
      </c>
      <c r="E114" s="206" t="s">
        <v>650</v>
      </c>
      <c r="F114" s="207" t="s">
        <v>651</v>
      </c>
      <c r="G114" s="208" t="s">
        <v>133</v>
      </c>
      <c r="H114" s="209">
        <v>15.648</v>
      </c>
      <c r="I114" s="210"/>
      <c r="J114" s="211">
        <f>ROUND(I114*H114,2)</f>
        <v>0</v>
      </c>
      <c r="K114" s="207" t="s">
        <v>134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135</v>
      </c>
      <c r="AT114" s="216" t="s">
        <v>130</v>
      </c>
      <c r="AU114" s="216" t="s">
        <v>82</v>
      </c>
      <c r="AY114" s="18" t="s">
        <v>128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135</v>
      </c>
      <c r="BM114" s="216" t="s">
        <v>652</v>
      </c>
    </row>
    <row r="115" s="2" customFormat="1">
      <c r="A115" s="39"/>
      <c r="B115" s="40"/>
      <c r="C115" s="41"/>
      <c r="D115" s="218" t="s">
        <v>137</v>
      </c>
      <c r="E115" s="41"/>
      <c r="F115" s="219" t="s">
        <v>653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137</v>
      </c>
      <c r="AU115" s="18" t="s">
        <v>82</v>
      </c>
    </row>
    <row r="116" s="13" customFormat="1">
      <c r="A116" s="13"/>
      <c r="B116" s="223"/>
      <c r="C116" s="224"/>
      <c r="D116" s="225" t="s">
        <v>139</v>
      </c>
      <c r="E116" s="226" t="s">
        <v>19</v>
      </c>
      <c r="F116" s="227" t="s">
        <v>654</v>
      </c>
      <c r="G116" s="224"/>
      <c r="H116" s="228">
        <v>15.648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139</v>
      </c>
      <c r="AU116" s="234" t="s">
        <v>82</v>
      </c>
      <c r="AV116" s="13" t="s">
        <v>82</v>
      </c>
      <c r="AW116" s="13" t="s">
        <v>34</v>
      </c>
      <c r="AX116" s="13" t="s">
        <v>80</v>
      </c>
      <c r="AY116" s="234" t="s">
        <v>128</v>
      </c>
    </row>
    <row r="117" s="2" customFormat="1" ht="21.75" customHeight="1">
      <c r="A117" s="39"/>
      <c r="B117" s="40"/>
      <c r="C117" s="205" t="s">
        <v>82</v>
      </c>
      <c r="D117" s="205" t="s">
        <v>130</v>
      </c>
      <c r="E117" s="206" t="s">
        <v>655</v>
      </c>
      <c r="F117" s="207" t="s">
        <v>656</v>
      </c>
      <c r="G117" s="208" t="s">
        <v>148</v>
      </c>
      <c r="H117" s="209">
        <v>2.347</v>
      </c>
      <c r="I117" s="210"/>
      <c r="J117" s="211">
        <f>ROUND(I117*H117,2)</f>
        <v>0</v>
      </c>
      <c r="K117" s="207" t="s">
        <v>134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2.5018699999999998</v>
      </c>
      <c r="R117" s="214">
        <f>Q117*H117</f>
        <v>5.8718888899999993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135</v>
      </c>
      <c r="AT117" s="216" t="s">
        <v>130</v>
      </c>
      <c r="AU117" s="216" t="s">
        <v>82</v>
      </c>
      <c r="AY117" s="18" t="s">
        <v>128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135</v>
      </c>
      <c r="BM117" s="216" t="s">
        <v>657</v>
      </c>
    </row>
    <row r="118" s="2" customFormat="1">
      <c r="A118" s="39"/>
      <c r="B118" s="40"/>
      <c r="C118" s="41"/>
      <c r="D118" s="218" t="s">
        <v>137</v>
      </c>
      <c r="E118" s="41"/>
      <c r="F118" s="219" t="s">
        <v>658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137</v>
      </c>
      <c r="AU118" s="18" t="s">
        <v>82</v>
      </c>
    </row>
    <row r="119" s="13" customFormat="1">
      <c r="A119" s="13"/>
      <c r="B119" s="223"/>
      <c r="C119" s="224"/>
      <c r="D119" s="225" t="s">
        <v>139</v>
      </c>
      <c r="E119" s="226" t="s">
        <v>19</v>
      </c>
      <c r="F119" s="227" t="s">
        <v>659</v>
      </c>
      <c r="G119" s="224"/>
      <c r="H119" s="228">
        <v>2.347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139</v>
      </c>
      <c r="AU119" s="234" t="s">
        <v>82</v>
      </c>
      <c r="AV119" s="13" t="s">
        <v>82</v>
      </c>
      <c r="AW119" s="13" t="s">
        <v>34</v>
      </c>
      <c r="AX119" s="13" t="s">
        <v>80</v>
      </c>
      <c r="AY119" s="234" t="s">
        <v>128</v>
      </c>
    </row>
    <row r="120" s="2" customFormat="1" ht="16.5" customHeight="1">
      <c r="A120" s="39"/>
      <c r="B120" s="40"/>
      <c r="C120" s="205" t="s">
        <v>145</v>
      </c>
      <c r="D120" s="205" t="s">
        <v>130</v>
      </c>
      <c r="E120" s="206" t="s">
        <v>660</v>
      </c>
      <c r="F120" s="207" t="s">
        <v>661</v>
      </c>
      <c r="G120" s="208" t="s">
        <v>133</v>
      </c>
      <c r="H120" s="209">
        <v>0.78200000000000003</v>
      </c>
      <c r="I120" s="210"/>
      <c r="J120" s="211">
        <f>ROUND(I120*H120,2)</f>
        <v>0</v>
      </c>
      <c r="K120" s="207" t="s">
        <v>134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0.00247</v>
      </c>
      <c r="R120" s="214">
        <f>Q120*H120</f>
        <v>0.00193154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135</v>
      </c>
      <c r="AT120" s="216" t="s">
        <v>130</v>
      </c>
      <c r="AU120" s="216" t="s">
        <v>82</v>
      </c>
      <c r="AY120" s="18" t="s">
        <v>128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135</v>
      </c>
      <c r="BM120" s="216" t="s">
        <v>662</v>
      </c>
    </row>
    <row r="121" s="2" customFormat="1">
      <c r="A121" s="39"/>
      <c r="B121" s="40"/>
      <c r="C121" s="41"/>
      <c r="D121" s="218" t="s">
        <v>137</v>
      </c>
      <c r="E121" s="41"/>
      <c r="F121" s="219" t="s">
        <v>663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137</v>
      </c>
      <c r="AU121" s="18" t="s">
        <v>82</v>
      </c>
    </row>
    <row r="122" s="13" customFormat="1">
      <c r="A122" s="13"/>
      <c r="B122" s="223"/>
      <c r="C122" s="224"/>
      <c r="D122" s="225" t="s">
        <v>139</v>
      </c>
      <c r="E122" s="226" t="s">
        <v>19</v>
      </c>
      <c r="F122" s="227" t="s">
        <v>664</v>
      </c>
      <c r="G122" s="224"/>
      <c r="H122" s="228">
        <v>0.78200000000000003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139</v>
      </c>
      <c r="AU122" s="234" t="s">
        <v>82</v>
      </c>
      <c r="AV122" s="13" t="s">
        <v>82</v>
      </c>
      <c r="AW122" s="13" t="s">
        <v>34</v>
      </c>
      <c r="AX122" s="13" t="s">
        <v>80</v>
      </c>
      <c r="AY122" s="234" t="s">
        <v>128</v>
      </c>
    </row>
    <row r="123" s="2" customFormat="1" ht="16.5" customHeight="1">
      <c r="A123" s="39"/>
      <c r="B123" s="40"/>
      <c r="C123" s="205" t="s">
        <v>135</v>
      </c>
      <c r="D123" s="205" t="s">
        <v>130</v>
      </c>
      <c r="E123" s="206" t="s">
        <v>665</v>
      </c>
      <c r="F123" s="207" t="s">
        <v>666</v>
      </c>
      <c r="G123" s="208" t="s">
        <v>133</v>
      </c>
      <c r="H123" s="209">
        <v>0.78200000000000003</v>
      </c>
      <c r="I123" s="210"/>
      <c r="J123" s="211">
        <f>ROUND(I123*H123,2)</f>
        <v>0</v>
      </c>
      <c r="K123" s="207" t="s">
        <v>134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135</v>
      </c>
      <c r="AT123" s="216" t="s">
        <v>130</v>
      </c>
      <c r="AU123" s="216" t="s">
        <v>82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135</v>
      </c>
      <c r="BM123" s="216" t="s">
        <v>667</v>
      </c>
    </row>
    <row r="124" s="2" customFormat="1">
      <c r="A124" s="39"/>
      <c r="B124" s="40"/>
      <c r="C124" s="41"/>
      <c r="D124" s="218" t="s">
        <v>137</v>
      </c>
      <c r="E124" s="41"/>
      <c r="F124" s="219" t="s">
        <v>668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137</v>
      </c>
      <c r="AU124" s="18" t="s">
        <v>82</v>
      </c>
    </row>
    <row r="125" s="2" customFormat="1" ht="16.5" customHeight="1">
      <c r="A125" s="39"/>
      <c r="B125" s="40"/>
      <c r="C125" s="205" t="s">
        <v>160</v>
      </c>
      <c r="D125" s="205" t="s">
        <v>130</v>
      </c>
      <c r="E125" s="206" t="s">
        <v>669</v>
      </c>
      <c r="F125" s="207" t="s">
        <v>670</v>
      </c>
      <c r="G125" s="208" t="s">
        <v>174</v>
      </c>
      <c r="H125" s="209">
        <v>0.21099999999999999</v>
      </c>
      <c r="I125" s="210"/>
      <c r="J125" s="211">
        <f>ROUND(I125*H125,2)</f>
        <v>0</v>
      </c>
      <c r="K125" s="207" t="s">
        <v>134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1.06277</v>
      </c>
      <c r="R125" s="214">
        <f>Q125*H125</f>
        <v>0.22424447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135</v>
      </c>
      <c r="AT125" s="216" t="s">
        <v>130</v>
      </c>
      <c r="AU125" s="216" t="s">
        <v>82</v>
      </c>
      <c r="AY125" s="18" t="s">
        <v>128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135</v>
      </c>
      <c r="BM125" s="216" t="s">
        <v>671</v>
      </c>
    </row>
    <row r="126" s="2" customFormat="1">
      <c r="A126" s="39"/>
      <c r="B126" s="40"/>
      <c r="C126" s="41"/>
      <c r="D126" s="218" t="s">
        <v>137</v>
      </c>
      <c r="E126" s="41"/>
      <c r="F126" s="219" t="s">
        <v>672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82</v>
      </c>
    </row>
    <row r="127" s="15" customFormat="1">
      <c r="A127" s="15"/>
      <c r="B127" s="261"/>
      <c r="C127" s="262"/>
      <c r="D127" s="225" t="s">
        <v>139</v>
      </c>
      <c r="E127" s="263" t="s">
        <v>19</v>
      </c>
      <c r="F127" s="264" t="s">
        <v>673</v>
      </c>
      <c r="G127" s="262"/>
      <c r="H127" s="263" t="s">
        <v>19</v>
      </c>
      <c r="I127" s="265"/>
      <c r="J127" s="262"/>
      <c r="K127" s="262"/>
      <c r="L127" s="266"/>
      <c r="M127" s="267"/>
      <c r="N127" s="268"/>
      <c r="O127" s="268"/>
      <c r="P127" s="268"/>
      <c r="Q127" s="268"/>
      <c r="R127" s="268"/>
      <c r="S127" s="268"/>
      <c r="T127" s="26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0" t="s">
        <v>139</v>
      </c>
      <c r="AU127" s="270" t="s">
        <v>82</v>
      </c>
      <c r="AV127" s="15" t="s">
        <v>80</v>
      </c>
      <c r="AW127" s="15" t="s">
        <v>34</v>
      </c>
      <c r="AX127" s="15" t="s">
        <v>72</v>
      </c>
      <c r="AY127" s="270" t="s">
        <v>128</v>
      </c>
    </row>
    <row r="128" s="13" customFormat="1">
      <c r="A128" s="13"/>
      <c r="B128" s="223"/>
      <c r="C128" s="224"/>
      <c r="D128" s="225" t="s">
        <v>139</v>
      </c>
      <c r="E128" s="226" t="s">
        <v>19</v>
      </c>
      <c r="F128" s="227" t="s">
        <v>674</v>
      </c>
      <c r="G128" s="224"/>
      <c r="H128" s="228">
        <v>0.21099999999999999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139</v>
      </c>
      <c r="AU128" s="234" t="s">
        <v>82</v>
      </c>
      <c r="AV128" s="13" t="s">
        <v>82</v>
      </c>
      <c r="AW128" s="13" t="s">
        <v>34</v>
      </c>
      <c r="AX128" s="13" t="s">
        <v>80</v>
      </c>
      <c r="AY128" s="234" t="s">
        <v>128</v>
      </c>
    </row>
    <row r="129" s="2" customFormat="1" ht="21.75" customHeight="1">
      <c r="A129" s="39"/>
      <c r="B129" s="40"/>
      <c r="C129" s="205" t="s">
        <v>166</v>
      </c>
      <c r="D129" s="205" t="s">
        <v>130</v>
      </c>
      <c r="E129" s="206" t="s">
        <v>675</v>
      </c>
      <c r="F129" s="207" t="s">
        <v>676</v>
      </c>
      <c r="G129" s="208" t="s">
        <v>148</v>
      </c>
      <c r="H129" s="209">
        <v>2.5950000000000002</v>
      </c>
      <c r="I129" s="210"/>
      <c r="J129" s="211">
        <f>ROUND(I129*H129,2)</f>
        <v>0</v>
      </c>
      <c r="K129" s="207" t="s">
        <v>134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2.5018699999999998</v>
      </c>
      <c r="R129" s="214">
        <f>Q129*H129</f>
        <v>6.4923526499999999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135</v>
      </c>
      <c r="AT129" s="216" t="s">
        <v>130</v>
      </c>
      <c r="AU129" s="216" t="s">
        <v>82</v>
      </c>
      <c r="AY129" s="18" t="s">
        <v>128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135</v>
      </c>
      <c r="BM129" s="216" t="s">
        <v>677</v>
      </c>
    </row>
    <row r="130" s="2" customFormat="1">
      <c r="A130" s="39"/>
      <c r="B130" s="40"/>
      <c r="C130" s="41"/>
      <c r="D130" s="218" t="s">
        <v>137</v>
      </c>
      <c r="E130" s="41"/>
      <c r="F130" s="219" t="s">
        <v>678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137</v>
      </c>
      <c r="AU130" s="18" t="s">
        <v>82</v>
      </c>
    </row>
    <row r="131" s="13" customFormat="1">
      <c r="A131" s="13"/>
      <c r="B131" s="223"/>
      <c r="C131" s="224"/>
      <c r="D131" s="225" t="s">
        <v>139</v>
      </c>
      <c r="E131" s="226" t="s">
        <v>19</v>
      </c>
      <c r="F131" s="227" t="s">
        <v>679</v>
      </c>
      <c r="G131" s="224"/>
      <c r="H131" s="228">
        <v>1.8779999999999999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139</v>
      </c>
      <c r="AU131" s="234" t="s">
        <v>82</v>
      </c>
      <c r="AV131" s="13" t="s">
        <v>82</v>
      </c>
      <c r="AW131" s="13" t="s">
        <v>34</v>
      </c>
      <c r="AX131" s="13" t="s">
        <v>72</v>
      </c>
      <c r="AY131" s="234" t="s">
        <v>128</v>
      </c>
    </row>
    <row r="132" s="13" customFormat="1">
      <c r="A132" s="13"/>
      <c r="B132" s="223"/>
      <c r="C132" s="224"/>
      <c r="D132" s="225" t="s">
        <v>139</v>
      </c>
      <c r="E132" s="226" t="s">
        <v>19</v>
      </c>
      <c r="F132" s="227" t="s">
        <v>680</v>
      </c>
      <c r="G132" s="224"/>
      <c r="H132" s="228">
        <v>0.71699999999999997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139</v>
      </c>
      <c r="AU132" s="234" t="s">
        <v>82</v>
      </c>
      <c r="AV132" s="13" t="s">
        <v>82</v>
      </c>
      <c r="AW132" s="13" t="s">
        <v>34</v>
      </c>
      <c r="AX132" s="13" t="s">
        <v>72</v>
      </c>
      <c r="AY132" s="234" t="s">
        <v>128</v>
      </c>
    </row>
    <row r="133" s="14" customFormat="1">
      <c r="A133" s="14"/>
      <c r="B133" s="235"/>
      <c r="C133" s="236"/>
      <c r="D133" s="225" t="s">
        <v>139</v>
      </c>
      <c r="E133" s="237" t="s">
        <v>19</v>
      </c>
      <c r="F133" s="238" t="s">
        <v>153</v>
      </c>
      <c r="G133" s="236"/>
      <c r="H133" s="239">
        <v>2.5949999999999998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139</v>
      </c>
      <c r="AU133" s="245" t="s">
        <v>82</v>
      </c>
      <c r="AV133" s="14" t="s">
        <v>135</v>
      </c>
      <c r="AW133" s="14" t="s">
        <v>34</v>
      </c>
      <c r="AX133" s="14" t="s">
        <v>80</v>
      </c>
      <c r="AY133" s="245" t="s">
        <v>128</v>
      </c>
    </row>
    <row r="134" s="2" customFormat="1" ht="16.5" customHeight="1">
      <c r="A134" s="39"/>
      <c r="B134" s="40"/>
      <c r="C134" s="205" t="s">
        <v>171</v>
      </c>
      <c r="D134" s="205" t="s">
        <v>130</v>
      </c>
      <c r="E134" s="206" t="s">
        <v>681</v>
      </c>
      <c r="F134" s="207" t="s">
        <v>682</v>
      </c>
      <c r="G134" s="208" t="s">
        <v>133</v>
      </c>
      <c r="H134" s="209">
        <v>3.6509999999999998</v>
      </c>
      <c r="I134" s="210"/>
      <c r="J134" s="211">
        <f>ROUND(I134*H134,2)</f>
        <v>0</v>
      </c>
      <c r="K134" s="207" t="s">
        <v>134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0.0026900000000000001</v>
      </c>
      <c r="R134" s="214">
        <f>Q134*H134</f>
        <v>0.0098211900000000005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135</v>
      </c>
      <c r="AT134" s="216" t="s">
        <v>130</v>
      </c>
      <c r="AU134" s="216" t="s">
        <v>82</v>
      </c>
      <c r="AY134" s="18" t="s">
        <v>128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135</v>
      </c>
      <c r="BM134" s="216" t="s">
        <v>683</v>
      </c>
    </row>
    <row r="135" s="2" customFormat="1">
      <c r="A135" s="39"/>
      <c r="B135" s="40"/>
      <c r="C135" s="41"/>
      <c r="D135" s="218" t="s">
        <v>137</v>
      </c>
      <c r="E135" s="41"/>
      <c r="F135" s="219" t="s">
        <v>684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137</v>
      </c>
      <c r="AU135" s="18" t="s">
        <v>82</v>
      </c>
    </row>
    <row r="136" s="13" customFormat="1">
      <c r="A136" s="13"/>
      <c r="B136" s="223"/>
      <c r="C136" s="224"/>
      <c r="D136" s="225" t="s">
        <v>139</v>
      </c>
      <c r="E136" s="226" t="s">
        <v>19</v>
      </c>
      <c r="F136" s="227" t="s">
        <v>685</v>
      </c>
      <c r="G136" s="224"/>
      <c r="H136" s="228">
        <v>3.6509999999999998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139</v>
      </c>
      <c r="AU136" s="234" t="s">
        <v>82</v>
      </c>
      <c r="AV136" s="13" t="s">
        <v>82</v>
      </c>
      <c r="AW136" s="13" t="s">
        <v>34</v>
      </c>
      <c r="AX136" s="13" t="s">
        <v>80</v>
      </c>
      <c r="AY136" s="234" t="s">
        <v>128</v>
      </c>
    </row>
    <row r="137" s="2" customFormat="1" ht="16.5" customHeight="1">
      <c r="A137" s="39"/>
      <c r="B137" s="40"/>
      <c r="C137" s="205" t="s">
        <v>178</v>
      </c>
      <c r="D137" s="205" t="s">
        <v>130</v>
      </c>
      <c r="E137" s="206" t="s">
        <v>686</v>
      </c>
      <c r="F137" s="207" t="s">
        <v>687</v>
      </c>
      <c r="G137" s="208" t="s">
        <v>133</v>
      </c>
      <c r="H137" s="209">
        <v>3.6509999999999998</v>
      </c>
      <c r="I137" s="210"/>
      <c r="J137" s="211">
        <f>ROUND(I137*H137,2)</f>
        <v>0</v>
      </c>
      <c r="K137" s="207" t="s">
        <v>134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135</v>
      </c>
      <c r="AT137" s="216" t="s">
        <v>130</v>
      </c>
      <c r="AU137" s="216" t="s">
        <v>82</v>
      </c>
      <c r="AY137" s="18" t="s">
        <v>128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135</v>
      </c>
      <c r="BM137" s="216" t="s">
        <v>688</v>
      </c>
    </row>
    <row r="138" s="2" customFormat="1">
      <c r="A138" s="39"/>
      <c r="B138" s="40"/>
      <c r="C138" s="41"/>
      <c r="D138" s="218" t="s">
        <v>137</v>
      </c>
      <c r="E138" s="41"/>
      <c r="F138" s="219" t="s">
        <v>689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137</v>
      </c>
      <c r="AU138" s="18" t="s">
        <v>82</v>
      </c>
    </row>
    <row r="139" s="2" customFormat="1" ht="16.5" customHeight="1">
      <c r="A139" s="39"/>
      <c r="B139" s="40"/>
      <c r="C139" s="205" t="s">
        <v>189</v>
      </c>
      <c r="D139" s="205" t="s">
        <v>130</v>
      </c>
      <c r="E139" s="206" t="s">
        <v>690</v>
      </c>
      <c r="F139" s="207" t="s">
        <v>691</v>
      </c>
      <c r="G139" s="208" t="s">
        <v>174</v>
      </c>
      <c r="H139" s="209">
        <v>0.311</v>
      </c>
      <c r="I139" s="210"/>
      <c r="J139" s="211">
        <f>ROUND(I139*H139,2)</f>
        <v>0</v>
      </c>
      <c r="K139" s="207" t="s">
        <v>134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1.0606199999999999</v>
      </c>
      <c r="R139" s="214">
        <f>Q139*H139</f>
        <v>0.32985281999999999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135</v>
      </c>
      <c r="AT139" s="216" t="s">
        <v>130</v>
      </c>
      <c r="AU139" s="216" t="s">
        <v>82</v>
      </c>
      <c r="AY139" s="18" t="s">
        <v>128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135</v>
      </c>
      <c r="BM139" s="216" t="s">
        <v>692</v>
      </c>
    </row>
    <row r="140" s="2" customFormat="1">
      <c r="A140" s="39"/>
      <c r="B140" s="40"/>
      <c r="C140" s="41"/>
      <c r="D140" s="218" t="s">
        <v>137</v>
      </c>
      <c r="E140" s="41"/>
      <c r="F140" s="219" t="s">
        <v>693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137</v>
      </c>
      <c r="AU140" s="18" t="s">
        <v>82</v>
      </c>
    </row>
    <row r="141" s="15" customFormat="1">
      <c r="A141" s="15"/>
      <c r="B141" s="261"/>
      <c r="C141" s="262"/>
      <c r="D141" s="225" t="s">
        <v>139</v>
      </c>
      <c r="E141" s="263" t="s">
        <v>19</v>
      </c>
      <c r="F141" s="264" t="s">
        <v>694</v>
      </c>
      <c r="G141" s="262"/>
      <c r="H141" s="263" t="s">
        <v>19</v>
      </c>
      <c r="I141" s="265"/>
      <c r="J141" s="262"/>
      <c r="K141" s="262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139</v>
      </c>
      <c r="AU141" s="270" t="s">
        <v>82</v>
      </c>
      <c r="AV141" s="15" t="s">
        <v>80</v>
      </c>
      <c r="AW141" s="15" t="s">
        <v>34</v>
      </c>
      <c r="AX141" s="15" t="s">
        <v>72</v>
      </c>
      <c r="AY141" s="270" t="s">
        <v>128</v>
      </c>
    </row>
    <row r="142" s="13" customFormat="1">
      <c r="A142" s="13"/>
      <c r="B142" s="223"/>
      <c r="C142" s="224"/>
      <c r="D142" s="225" t="s">
        <v>139</v>
      </c>
      <c r="E142" s="226" t="s">
        <v>19</v>
      </c>
      <c r="F142" s="227" t="s">
        <v>695</v>
      </c>
      <c r="G142" s="224"/>
      <c r="H142" s="228">
        <v>0.22500000000000001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139</v>
      </c>
      <c r="AU142" s="234" t="s">
        <v>82</v>
      </c>
      <c r="AV142" s="13" t="s">
        <v>82</v>
      </c>
      <c r="AW142" s="13" t="s">
        <v>34</v>
      </c>
      <c r="AX142" s="13" t="s">
        <v>72</v>
      </c>
      <c r="AY142" s="234" t="s">
        <v>128</v>
      </c>
    </row>
    <row r="143" s="13" customFormat="1">
      <c r="A143" s="13"/>
      <c r="B143" s="223"/>
      <c r="C143" s="224"/>
      <c r="D143" s="225" t="s">
        <v>139</v>
      </c>
      <c r="E143" s="226" t="s">
        <v>19</v>
      </c>
      <c r="F143" s="227" t="s">
        <v>696</v>
      </c>
      <c r="G143" s="224"/>
      <c r="H143" s="228">
        <v>0.085999999999999993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139</v>
      </c>
      <c r="AU143" s="234" t="s">
        <v>82</v>
      </c>
      <c r="AV143" s="13" t="s">
        <v>82</v>
      </c>
      <c r="AW143" s="13" t="s">
        <v>34</v>
      </c>
      <c r="AX143" s="13" t="s">
        <v>72</v>
      </c>
      <c r="AY143" s="234" t="s">
        <v>128</v>
      </c>
    </row>
    <row r="144" s="14" customFormat="1">
      <c r="A144" s="14"/>
      <c r="B144" s="235"/>
      <c r="C144" s="236"/>
      <c r="D144" s="225" t="s">
        <v>139</v>
      </c>
      <c r="E144" s="237" t="s">
        <v>19</v>
      </c>
      <c r="F144" s="238" t="s">
        <v>153</v>
      </c>
      <c r="G144" s="236"/>
      <c r="H144" s="239">
        <v>0.311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139</v>
      </c>
      <c r="AU144" s="245" t="s">
        <v>82</v>
      </c>
      <c r="AV144" s="14" t="s">
        <v>135</v>
      </c>
      <c r="AW144" s="14" t="s">
        <v>34</v>
      </c>
      <c r="AX144" s="14" t="s">
        <v>80</v>
      </c>
      <c r="AY144" s="245" t="s">
        <v>128</v>
      </c>
    </row>
    <row r="145" s="12" customFormat="1" ht="22.8" customHeight="1">
      <c r="A145" s="12"/>
      <c r="B145" s="189"/>
      <c r="C145" s="190"/>
      <c r="D145" s="191" t="s">
        <v>71</v>
      </c>
      <c r="E145" s="203" t="s">
        <v>145</v>
      </c>
      <c r="F145" s="203" t="s">
        <v>697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SUM(P146:P182)</f>
        <v>0</v>
      </c>
      <c r="Q145" s="197"/>
      <c r="R145" s="198">
        <f>SUM(R146:R182)</f>
        <v>92.343806119999996</v>
      </c>
      <c r="S145" s="197"/>
      <c r="T145" s="199">
        <f>SUM(T146:T182)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80</v>
      </c>
      <c r="AY145" s="200" t="s">
        <v>128</v>
      </c>
      <c r="BK145" s="202">
        <f>SUM(BK146:BK182)</f>
        <v>0</v>
      </c>
    </row>
    <row r="146" s="2" customFormat="1" ht="24.15" customHeight="1">
      <c r="A146" s="39"/>
      <c r="B146" s="40"/>
      <c r="C146" s="205" t="s">
        <v>195</v>
      </c>
      <c r="D146" s="205" t="s">
        <v>130</v>
      </c>
      <c r="E146" s="206" t="s">
        <v>698</v>
      </c>
      <c r="F146" s="207" t="s">
        <v>699</v>
      </c>
      <c r="G146" s="208" t="s">
        <v>133</v>
      </c>
      <c r="H146" s="209">
        <v>20.393999999999998</v>
      </c>
      <c r="I146" s="210"/>
      <c r="J146" s="211">
        <f>ROUND(I146*H146,2)</f>
        <v>0</v>
      </c>
      <c r="K146" s="207" t="s">
        <v>134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0.28867999999999999</v>
      </c>
      <c r="R146" s="214">
        <f>Q146*H146</f>
        <v>5.8873399199999996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135</v>
      </c>
      <c r="AT146" s="216" t="s">
        <v>130</v>
      </c>
      <c r="AU146" s="216" t="s">
        <v>82</v>
      </c>
      <c r="AY146" s="18" t="s">
        <v>128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135</v>
      </c>
      <c r="BM146" s="216" t="s">
        <v>700</v>
      </c>
    </row>
    <row r="147" s="2" customFormat="1">
      <c r="A147" s="39"/>
      <c r="B147" s="40"/>
      <c r="C147" s="41"/>
      <c r="D147" s="218" t="s">
        <v>137</v>
      </c>
      <c r="E147" s="41"/>
      <c r="F147" s="219" t="s">
        <v>701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137</v>
      </c>
      <c r="AU147" s="18" t="s">
        <v>82</v>
      </c>
    </row>
    <row r="148" s="13" customFormat="1">
      <c r="A148" s="13"/>
      <c r="B148" s="223"/>
      <c r="C148" s="224"/>
      <c r="D148" s="225" t="s">
        <v>139</v>
      </c>
      <c r="E148" s="226" t="s">
        <v>19</v>
      </c>
      <c r="F148" s="227" t="s">
        <v>702</v>
      </c>
      <c r="G148" s="224"/>
      <c r="H148" s="228">
        <v>20.393999999999998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139</v>
      </c>
      <c r="AU148" s="234" t="s">
        <v>82</v>
      </c>
      <c r="AV148" s="13" t="s">
        <v>82</v>
      </c>
      <c r="AW148" s="13" t="s">
        <v>34</v>
      </c>
      <c r="AX148" s="13" t="s">
        <v>80</v>
      </c>
      <c r="AY148" s="234" t="s">
        <v>128</v>
      </c>
    </row>
    <row r="149" s="2" customFormat="1" ht="24.15" customHeight="1">
      <c r="A149" s="39"/>
      <c r="B149" s="40"/>
      <c r="C149" s="205" t="s">
        <v>201</v>
      </c>
      <c r="D149" s="205" t="s">
        <v>130</v>
      </c>
      <c r="E149" s="206" t="s">
        <v>703</v>
      </c>
      <c r="F149" s="207" t="s">
        <v>704</v>
      </c>
      <c r="G149" s="208" t="s">
        <v>133</v>
      </c>
      <c r="H149" s="209">
        <v>4.8700000000000001</v>
      </c>
      <c r="I149" s="210"/>
      <c r="J149" s="211">
        <f>ROUND(I149*H149,2)</f>
        <v>0</v>
      </c>
      <c r="K149" s="207" t="s">
        <v>134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0.35648000000000002</v>
      </c>
      <c r="R149" s="214">
        <f>Q149*H149</f>
        <v>1.7360576000000001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135</v>
      </c>
      <c r="AT149" s="216" t="s">
        <v>130</v>
      </c>
      <c r="AU149" s="216" t="s">
        <v>82</v>
      </c>
      <c r="AY149" s="18" t="s">
        <v>128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135</v>
      </c>
      <c r="BM149" s="216" t="s">
        <v>705</v>
      </c>
    </row>
    <row r="150" s="2" customFormat="1">
      <c r="A150" s="39"/>
      <c r="B150" s="40"/>
      <c r="C150" s="41"/>
      <c r="D150" s="218" t="s">
        <v>137</v>
      </c>
      <c r="E150" s="41"/>
      <c r="F150" s="219" t="s">
        <v>706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137</v>
      </c>
      <c r="AU150" s="18" t="s">
        <v>82</v>
      </c>
    </row>
    <row r="151" s="13" customFormat="1">
      <c r="A151" s="13"/>
      <c r="B151" s="223"/>
      <c r="C151" s="224"/>
      <c r="D151" s="225" t="s">
        <v>139</v>
      </c>
      <c r="E151" s="226" t="s">
        <v>19</v>
      </c>
      <c r="F151" s="227" t="s">
        <v>707</v>
      </c>
      <c r="G151" s="224"/>
      <c r="H151" s="228">
        <v>4.8700000000000001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139</v>
      </c>
      <c r="AU151" s="234" t="s">
        <v>82</v>
      </c>
      <c r="AV151" s="13" t="s">
        <v>82</v>
      </c>
      <c r="AW151" s="13" t="s">
        <v>34</v>
      </c>
      <c r="AX151" s="13" t="s">
        <v>80</v>
      </c>
      <c r="AY151" s="234" t="s">
        <v>128</v>
      </c>
    </row>
    <row r="152" s="2" customFormat="1" ht="24.15" customHeight="1">
      <c r="A152" s="39"/>
      <c r="B152" s="40"/>
      <c r="C152" s="205" t="s">
        <v>207</v>
      </c>
      <c r="D152" s="205" t="s">
        <v>130</v>
      </c>
      <c r="E152" s="206" t="s">
        <v>708</v>
      </c>
      <c r="F152" s="207" t="s">
        <v>709</v>
      </c>
      <c r="G152" s="208" t="s">
        <v>133</v>
      </c>
      <c r="H152" s="209">
        <v>149.27799999999999</v>
      </c>
      <c r="I152" s="210"/>
      <c r="J152" s="211">
        <f>ROUND(I152*H152,2)</f>
        <v>0</v>
      </c>
      <c r="K152" s="207" t="s">
        <v>134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0.21490999999999999</v>
      </c>
      <c r="R152" s="214">
        <f>Q152*H152</f>
        <v>32.081334979999994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135</v>
      </c>
      <c r="AT152" s="216" t="s">
        <v>130</v>
      </c>
      <c r="AU152" s="216" t="s">
        <v>82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135</v>
      </c>
      <c r="BM152" s="216" t="s">
        <v>710</v>
      </c>
    </row>
    <row r="153" s="2" customFormat="1">
      <c r="A153" s="39"/>
      <c r="B153" s="40"/>
      <c r="C153" s="41"/>
      <c r="D153" s="218" t="s">
        <v>137</v>
      </c>
      <c r="E153" s="41"/>
      <c r="F153" s="219" t="s">
        <v>711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137</v>
      </c>
      <c r="AU153" s="18" t="s">
        <v>82</v>
      </c>
    </row>
    <row r="154" s="13" customFormat="1">
      <c r="A154" s="13"/>
      <c r="B154" s="223"/>
      <c r="C154" s="224"/>
      <c r="D154" s="225" t="s">
        <v>139</v>
      </c>
      <c r="E154" s="226" t="s">
        <v>19</v>
      </c>
      <c r="F154" s="227" t="s">
        <v>712</v>
      </c>
      <c r="G154" s="224"/>
      <c r="H154" s="228">
        <v>149.27799999999999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139</v>
      </c>
      <c r="AU154" s="234" t="s">
        <v>82</v>
      </c>
      <c r="AV154" s="13" t="s">
        <v>82</v>
      </c>
      <c r="AW154" s="13" t="s">
        <v>34</v>
      </c>
      <c r="AX154" s="13" t="s">
        <v>80</v>
      </c>
      <c r="AY154" s="234" t="s">
        <v>128</v>
      </c>
    </row>
    <row r="155" s="2" customFormat="1" ht="37.8" customHeight="1">
      <c r="A155" s="39"/>
      <c r="B155" s="40"/>
      <c r="C155" s="205" t="s">
        <v>212</v>
      </c>
      <c r="D155" s="205" t="s">
        <v>130</v>
      </c>
      <c r="E155" s="206" t="s">
        <v>713</v>
      </c>
      <c r="F155" s="207" t="s">
        <v>714</v>
      </c>
      <c r="G155" s="208" t="s">
        <v>133</v>
      </c>
      <c r="H155" s="209">
        <v>85.379999999999995</v>
      </c>
      <c r="I155" s="210"/>
      <c r="J155" s="211">
        <f>ROUND(I155*H155,2)</f>
        <v>0</v>
      </c>
      <c r="K155" s="207" t="s">
        <v>134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0.30797000000000002</v>
      </c>
      <c r="R155" s="214">
        <f>Q155*H155</f>
        <v>26.294478600000001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135</v>
      </c>
      <c r="AT155" s="216" t="s">
        <v>130</v>
      </c>
      <c r="AU155" s="216" t="s">
        <v>82</v>
      </c>
      <c r="AY155" s="18" t="s">
        <v>128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135</v>
      </c>
      <c r="BM155" s="216" t="s">
        <v>715</v>
      </c>
    </row>
    <row r="156" s="2" customFormat="1">
      <c r="A156" s="39"/>
      <c r="B156" s="40"/>
      <c r="C156" s="41"/>
      <c r="D156" s="218" t="s">
        <v>137</v>
      </c>
      <c r="E156" s="41"/>
      <c r="F156" s="219" t="s">
        <v>716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137</v>
      </c>
      <c r="AU156" s="18" t="s">
        <v>82</v>
      </c>
    </row>
    <row r="157" s="13" customFormat="1">
      <c r="A157" s="13"/>
      <c r="B157" s="223"/>
      <c r="C157" s="224"/>
      <c r="D157" s="225" t="s">
        <v>139</v>
      </c>
      <c r="E157" s="226" t="s">
        <v>19</v>
      </c>
      <c r="F157" s="227" t="s">
        <v>717</v>
      </c>
      <c r="G157" s="224"/>
      <c r="H157" s="228">
        <v>85.379999999999995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139</v>
      </c>
      <c r="AU157" s="234" t="s">
        <v>82</v>
      </c>
      <c r="AV157" s="13" t="s">
        <v>82</v>
      </c>
      <c r="AW157" s="13" t="s">
        <v>34</v>
      </c>
      <c r="AX157" s="13" t="s">
        <v>80</v>
      </c>
      <c r="AY157" s="234" t="s">
        <v>128</v>
      </c>
    </row>
    <row r="158" s="2" customFormat="1" ht="21.75" customHeight="1">
      <c r="A158" s="39"/>
      <c r="B158" s="40"/>
      <c r="C158" s="205" t="s">
        <v>218</v>
      </c>
      <c r="D158" s="205" t="s">
        <v>130</v>
      </c>
      <c r="E158" s="206" t="s">
        <v>718</v>
      </c>
      <c r="F158" s="207" t="s">
        <v>719</v>
      </c>
      <c r="G158" s="208" t="s">
        <v>305</v>
      </c>
      <c r="H158" s="209">
        <v>15</v>
      </c>
      <c r="I158" s="210"/>
      <c r="J158" s="211">
        <f>ROUND(I158*H158,2)</f>
        <v>0</v>
      </c>
      <c r="K158" s="207" t="s">
        <v>134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0.04555</v>
      </c>
      <c r="R158" s="214">
        <f>Q158*H158</f>
        <v>0.68325000000000002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135</v>
      </c>
      <c r="AT158" s="216" t="s">
        <v>130</v>
      </c>
      <c r="AU158" s="216" t="s">
        <v>82</v>
      </c>
      <c r="AY158" s="18" t="s">
        <v>128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135</v>
      </c>
      <c r="BM158" s="216" t="s">
        <v>720</v>
      </c>
    </row>
    <row r="159" s="2" customFormat="1">
      <c r="A159" s="39"/>
      <c r="B159" s="40"/>
      <c r="C159" s="41"/>
      <c r="D159" s="218" t="s">
        <v>137</v>
      </c>
      <c r="E159" s="41"/>
      <c r="F159" s="219" t="s">
        <v>721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137</v>
      </c>
      <c r="AU159" s="18" t="s">
        <v>82</v>
      </c>
    </row>
    <row r="160" s="13" customFormat="1">
      <c r="A160" s="13"/>
      <c r="B160" s="223"/>
      <c r="C160" s="224"/>
      <c r="D160" s="225" t="s">
        <v>139</v>
      </c>
      <c r="E160" s="226" t="s">
        <v>19</v>
      </c>
      <c r="F160" s="227" t="s">
        <v>722</v>
      </c>
      <c r="G160" s="224"/>
      <c r="H160" s="228">
        <v>4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139</v>
      </c>
      <c r="AU160" s="234" t="s">
        <v>82</v>
      </c>
      <c r="AV160" s="13" t="s">
        <v>82</v>
      </c>
      <c r="AW160" s="13" t="s">
        <v>34</v>
      </c>
      <c r="AX160" s="13" t="s">
        <v>72</v>
      </c>
      <c r="AY160" s="234" t="s">
        <v>128</v>
      </c>
    </row>
    <row r="161" s="13" customFormat="1">
      <c r="A161" s="13"/>
      <c r="B161" s="223"/>
      <c r="C161" s="224"/>
      <c r="D161" s="225" t="s">
        <v>139</v>
      </c>
      <c r="E161" s="226" t="s">
        <v>19</v>
      </c>
      <c r="F161" s="227" t="s">
        <v>723</v>
      </c>
      <c r="G161" s="224"/>
      <c r="H161" s="228">
        <v>3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139</v>
      </c>
      <c r="AU161" s="234" t="s">
        <v>82</v>
      </c>
      <c r="AV161" s="13" t="s">
        <v>82</v>
      </c>
      <c r="AW161" s="13" t="s">
        <v>34</v>
      </c>
      <c r="AX161" s="13" t="s">
        <v>72</v>
      </c>
      <c r="AY161" s="234" t="s">
        <v>128</v>
      </c>
    </row>
    <row r="162" s="13" customFormat="1">
      <c r="A162" s="13"/>
      <c r="B162" s="223"/>
      <c r="C162" s="224"/>
      <c r="D162" s="225" t="s">
        <v>139</v>
      </c>
      <c r="E162" s="226" t="s">
        <v>19</v>
      </c>
      <c r="F162" s="227" t="s">
        <v>724</v>
      </c>
      <c r="G162" s="224"/>
      <c r="H162" s="228">
        <v>8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139</v>
      </c>
      <c r="AU162" s="234" t="s">
        <v>82</v>
      </c>
      <c r="AV162" s="13" t="s">
        <v>82</v>
      </c>
      <c r="AW162" s="13" t="s">
        <v>34</v>
      </c>
      <c r="AX162" s="13" t="s">
        <v>72</v>
      </c>
      <c r="AY162" s="234" t="s">
        <v>128</v>
      </c>
    </row>
    <row r="163" s="14" customFormat="1">
      <c r="A163" s="14"/>
      <c r="B163" s="235"/>
      <c r="C163" s="236"/>
      <c r="D163" s="225" t="s">
        <v>139</v>
      </c>
      <c r="E163" s="237" t="s">
        <v>19</v>
      </c>
      <c r="F163" s="238" t="s">
        <v>153</v>
      </c>
      <c r="G163" s="236"/>
      <c r="H163" s="239">
        <v>15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139</v>
      </c>
      <c r="AU163" s="245" t="s">
        <v>82</v>
      </c>
      <c r="AV163" s="14" t="s">
        <v>135</v>
      </c>
      <c r="AW163" s="14" t="s">
        <v>34</v>
      </c>
      <c r="AX163" s="14" t="s">
        <v>80</v>
      </c>
      <c r="AY163" s="245" t="s">
        <v>128</v>
      </c>
    </row>
    <row r="164" s="2" customFormat="1" ht="21.75" customHeight="1">
      <c r="A164" s="39"/>
      <c r="B164" s="40"/>
      <c r="C164" s="205" t="s">
        <v>8</v>
      </c>
      <c r="D164" s="205" t="s">
        <v>130</v>
      </c>
      <c r="E164" s="206" t="s">
        <v>725</v>
      </c>
      <c r="F164" s="207" t="s">
        <v>726</v>
      </c>
      <c r="G164" s="208" t="s">
        <v>305</v>
      </c>
      <c r="H164" s="209">
        <v>26</v>
      </c>
      <c r="I164" s="210"/>
      <c r="J164" s="211">
        <f>ROUND(I164*H164,2)</f>
        <v>0</v>
      </c>
      <c r="K164" s="207" t="s">
        <v>134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0.054550000000000001</v>
      </c>
      <c r="R164" s="214">
        <f>Q164*H164</f>
        <v>1.4183000000000001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135</v>
      </c>
      <c r="AT164" s="216" t="s">
        <v>130</v>
      </c>
      <c r="AU164" s="216" t="s">
        <v>82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135</v>
      </c>
      <c r="BM164" s="216" t="s">
        <v>727</v>
      </c>
    </row>
    <row r="165" s="2" customFormat="1">
      <c r="A165" s="39"/>
      <c r="B165" s="40"/>
      <c r="C165" s="41"/>
      <c r="D165" s="218" t="s">
        <v>137</v>
      </c>
      <c r="E165" s="41"/>
      <c r="F165" s="219" t="s">
        <v>728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137</v>
      </c>
      <c r="AU165" s="18" t="s">
        <v>82</v>
      </c>
    </row>
    <row r="166" s="13" customFormat="1">
      <c r="A166" s="13"/>
      <c r="B166" s="223"/>
      <c r="C166" s="224"/>
      <c r="D166" s="225" t="s">
        <v>139</v>
      </c>
      <c r="E166" s="226" t="s">
        <v>19</v>
      </c>
      <c r="F166" s="227" t="s">
        <v>729</v>
      </c>
      <c r="G166" s="224"/>
      <c r="H166" s="228">
        <v>20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139</v>
      </c>
      <c r="AU166" s="234" t="s">
        <v>82</v>
      </c>
      <c r="AV166" s="13" t="s">
        <v>82</v>
      </c>
      <c r="AW166" s="13" t="s">
        <v>34</v>
      </c>
      <c r="AX166" s="13" t="s">
        <v>72</v>
      </c>
      <c r="AY166" s="234" t="s">
        <v>128</v>
      </c>
    </row>
    <row r="167" s="13" customFormat="1">
      <c r="A167" s="13"/>
      <c r="B167" s="223"/>
      <c r="C167" s="224"/>
      <c r="D167" s="225" t="s">
        <v>139</v>
      </c>
      <c r="E167" s="226" t="s">
        <v>19</v>
      </c>
      <c r="F167" s="227" t="s">
        <v>730</v>
      </c>
      <c r="G167" s="224"/>
      <c r="H167" s="228">
        <v>6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139</v>
      </c>
      <c r="AU167" s="234" t="s">
        <v>82</v>
      </c>
      <c r="AV167" s="13" t="s">
        <v>82</v>
      </c>
      <c r="AW167" s="13" t="s">
        <v>34</v>
      </c>
      <c r="AX167" s="13" t="s">
        <v>72</v>
      </c>
      <c r="AY167" s="234" t="s">
        <v>128</v>
      </c>
    </row>
    <row r="168" s="14" customFormat="1">
      <c r="A168" s="14"/>
      <c r="B168" s="235"/>
      <c r="C168" s="236"/>
      <c r="D168" s="225" t="s">
        <v>139</v>
      </c>
      <c r="E168" s="237" t="s">
        <v>19</v>
      </c>
      <c r="F168" s="238" t="s">
        <v>153</v>
      </c>
      <c r="G168" s="236"/>
      <c r="H168" s="239">
        <v>26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139</v>
      </c>
      <c r="AU168" s="245" t="s">
        <v>82</v>
      </c>
      <c r="AV168" s="14" t="s">
        <v>135</v>
      </c>
      <c r="AW168" s="14" t="s">
        <v>34</v>
      </c>
      <c r="AX168" s="14" t="s">
        <v>80</v>
      </c>
      <c r="AY168" s="245" t="s">
        <v>128</v>
      </c>
    </row>
    <row r="169" s="2" customFormat="1" ht="21.75" customHeight="1">
      <c r="A169" s="39"/>
      <c r="B169" s="40"/>
      <c r="C169" s="205" t="s">
        <v>230</v>
      </c>
      <c r="D169" s="205" t="s">
        <v>130</v>
      </c>
      <c r="E169" s="206" t="s">
        <v>731</v>
      </c>
      <c r="F169" s="207" t="s">
        <v>732</v>
      </c>
      <c r="G169" s="208" t="s">
        <v>305</v>
      </c>
      <c r="H169" s="209">
        <v>5</v>
      </c>
      <c r="I169" s="210"/>
      <c r="J169" s="211">
        <f>ROUND(I169*H169,2)</f>
        <v>0</v>
      </c>
      <c r="K169" s="207" t="s">
        <v>134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0.081850000000000006</v>
      </c>
      <c r="R169" s="214">
        <f>Q169*H169</f>
        <v>0.40925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135</v>
      </c>
      <c r="AT169" s="216" t="s">
        <v>130</v>
      </c>
      <c r="AU169" s="216" t="s">
        <v>82</v>
      </c>
      <c r="AY169" s="18" t="s">
        <v>128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135</v>
      </c>
      <c r="BM169" s="216" t="s">
        <v>733</v>
      </c>
    </row>
    <row r="170" s="2" customFormat="1">
      <c r="A170" s="39"/>
      <c r="B170" s="40"/>
      <c r="C170" s="41"/>
      <c r="D170" s="218" t="s">
        <v>137</v>
      </c>
      <c r="E170" s="41"/>
      <c r="F170" s="219" t="s">
        <v>734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137</v>
      </c>
      <c r="AU170" s="18" t="s">
        <v>82</v>
      </c>
    </row>
    <row r="171" s="13" customFormat="1">
      <c r="A171" s="13"/>
      <c r="B171" s="223"/>
      <c r="C171" s="224"/>
      <c r="D171" s="225" t="s">
        <v>139</v>
      </c>
      <c r="E171" s="226" t="s">
        <v>19</v>
      </c>
      <c r="F171" s="227" t="s">
        <v>735</v>
      </c>
      <c r="G171" s="224"/>
      <c r="H171" s="228">
        <v>5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139</v>
      </c>
      <c r="AU171" s="234" t="s">
        <v>82</v>
      </c>
      <c r="AV171" s="13" t="s">
        <v>82</v>
      </c>
      <c r="AW171" s="13" t="s">
        <v>34</v>
      </c>
      <c r="AX171" s="13" t="s">
        <v>80</v>
      </c>
      <c r="AY171" s="234" t="s">
        <v>128</v>
      </c>
    </row>
    <row r="172" s="2" customFormat="1" ht="16.5" customHeight="1">
      <c r="A172" s="39"/>
      <c r="B172" s="40"/>
      <c r="C172" s="205" t="s">
        <v>236</v>
      </c>
      <c r="D172" s="205" t="s">
        <v>130</v>
      </c>
      <c r="E172" s="206" t="s">
        <v>736</v>
      </c>
      <c r="F172" s="207" t="s">
        <v>737</v>
      </c>
      <c r="G172" s="208" t="s">
        <v>148</v>
      </c>
      <c r="H172" s="209">
        <v>12.201000000000001</v>
      </c>
      <c r="I172" s="210"/>
      <c r="J172" s="211">
        <f>ROUND(I172*H172,2)</f>
        <v>0</v>
      </c>
      <c r="K172" s="207" t="s">
        <v>134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1.94302</v>
      </c>
      <c r="R172" s="214">
        <f>Q172*H172</f>
        <v>23.70678702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135</v>
      </c>
      <c r="AT172" s="216" t="s">
        <v>130</v>
      </c>
      <c r="AU172" s="216" t="s">
        <v>82</v>
      </c>
      <c r="AY172" s="18" t="s">
        <v>128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135</v>
      </c>
      <c r="BM172" s="216" t="s">
        <v>738</v>
      </c>
    </row>
    <row r="173" s="2" customFormat="1">
      <c r="A173" s="39"/>
      <c r="B173" s="40"/>
      <c r="C173" s="41"/>
      <c r="D173" s="218" t="s">
        <v>137</v>
      </c>
      <c r="E173" s="41"/>
      <c r="F173" s="219" t="s">
        <v>739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137</v>
      </c>
      <c r="AU173" s="18" t="s">
        <v>82</v>
      </c>
    </row>
    <row r="174" s="13" customFormat="1">
      <c r="A174" s="13"/>
      <c r="B174" s="223"/>
      <c r="C174" s="224"/>
      <c r="D174" s="225" t="s">
        <v>139</v>
      </c>
      <c r="E174" s="226" t="s">
        <v>19</v>
      </c>
      <c r="F174" s="227" t="s">
        <v>740</v>
      </c>
      <c r="G174" s="224"/>
      <c r="H174" s="228">
        <v>7.3499999999999996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139</v>
      </c>
      <c r="AU174" s="234" t="s">
        <v>82</v>
      </c>
      <c r="AV174" s="13" t="s">
        <v>82</v>
      </c>
      <c r="AW174" s="13" t="s">
        <v>34</v>
      </c>
      <c r="AX174" s="13" t="s">
        <v>72</v>
      </c>
      <c r="AY174" s="234" t="s">
        <v>128</v>
      </c>
    </row>
    <row r="175" s="13" customFormat="1">
      <c r="A175" s="13"/>
      <c r="B175" s="223"/>
      <c r="C175" s="224"/>
      <c r="D175" s="225" t="s">
        <v>139</v>
      </c>
      <c r="E175" s="226" t="s">
        <v>19</v>
      </c>
      <c r="F175" s="227" t="s">
        <v>741</v>
      </c>
      <c r="G175" s="224"/>
      <c r="H175" s="228">
        <v>0.315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139</v>
      </c>
      <c r="AU175" s="234" t="s">
        <v>82</v>
      </c>
      <c r="AV175" s="13" t="s">
        <v>82</v>
      </c>
      <c r="AW175" s="13" t="s">
        <v>34</v>
      </c>
      <c r="AX175" s="13" t="s">
        <v>72</v>
      </c>
      <c r="AY175" s="234" t="s">
        <v>128</v>
      </c>
    </row>
    <row r="176" s="13" customFormat="1">
      <c r="A176" s="13"/>
      <c r="B176" s="223"/>
      <c r="C176" s="224"/>
      <c r="D176" s="225" t="s">
        <v>139</v>
      </c>
      <c r="E176" s="226" t="s">
        <v>19</v>
      </c>
      <c r="F176" s="227" t="s">
        <v>742</v>
      </c>
      <c r="G176" s="224"/>
      <c r="H176" s="228">
        <v>4.5359999999999996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139</v>
      </c>
      <c r="AU176" s="234" t="s">
        <v>82</v>
      </c>
      <c r="AV176" s="13" t="s">
        <v>82</v>
      </c>
      <c r="AW176" s="13" t="s">
        <v>34</v>
      </c>
      <c r="AX176" s="13" t="s">
        <v>72</v>
      </c>
      <c r="AY176" s="234" t="s">
        <v>128</v>
      </c>
    </row>
    <row r="177" s="14" customFormat="1">
      <c r="A177" s="14"/>
      <c r="B177" s="235"/>
      <c r="C177" s="236"/>
      <c r="D177" s="225" t="s">
        <v>139</v>
      </c>
      <c r="E177" s="237" t="s">
        <v>19</v>
      </c>
      <c r="F177" s="238" t="s">
        <v>153</v>
      </c>
      <c r="G177" s="236"/>
      <c r="H177" s="239">
        <v>12.201000000000001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139</v>
      </c>
      <c r="AU177" s="245" t="s">
        <v>82</v>
      </c>
      <c r="AV177" s="14" t="s">
        <v>135</v>
      </c>
      <c r="AW177" s="14" t="s">
        <v>34</v>
      </c>
      <c r="AX177" s="14" t="s">
        <v>80</v>
      </c>
      <c r="AY177" s="245" t="s">
        <v>128</v>
      </c>
    </row>
    <row r="178" s="2" customFormat="1" ht="16.5" customHeight="1">
      <c r="A178" s="39"/>
      <c r="B178" s="40"/>
      <c r="C178" s="205" t="s">
        <v>242</v>
      </c>
      <c r="D178" s="205" t="s">
        <v>130</v>
      </c>
      <c r="E178" s="206" t="s">
        <v>743</v>
      </c>
      <c r="F178" s="207" t="s">
        <v>744</v>
      </c>
      <c r="G178" s="208" t="s">
        <v>133</v>
      </c>
      <c r="H178" s="209">
        <v>50.399999999999999</v>
      </c>
      <c r="I178" s="210"/>
      <c r="J178" s="211">
        <f>ROUND(I178*H178,2)</f>
        <v>0</v>
      </c>
      <c r="K178" s="207" t="s">
        <v>134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0.0025200000000000001</v>
      </c>
      <c r="R178" s="214">
        <f>Q178*H178</f>
        <v>0.12700800000000001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135</v>
      </c>
      <c r="AT178" s="216" t="s">
        <v>130</v>
      </c>
      <c r="AU178" s="216" t="s">
        <v>82</v>
      </c>
      <c r="AY178" s="18" t="s">
        <v>128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135</v>
      </c>
      <c r="BM178" s="216" t="s">
        <v>745</v>
      </c>
    </row>
    <row r="179" s="2" customFormat="1">
      <c r="A179" s="39"/>
      <c r="B179" s="40"/>
      <c r="C179" s="41"/>
      <c r="D179" s="218" t="s">
        <v>137</v>
      </c>
      <c r="E179" s="41"/>
      <c r="F179" s="219" t="s">
        <v>746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137</v>
      </c>
      <c r="AU179" s="18" t="s">
        <v>82</v>
      </c>
    </row>
    <row r="180" s="13" customFormat="1">
      <c r="A180" s="13"/>
      <c r="B180" s="223"/>
      <c r="C180" s="224"/>
      <c r="D180" s="225" t="s">
        <v>139</v>
      </c>
      <c r="E180" s="226" t="s">
        <v>19</v>
      </c>
      <c r="F180" s="227" t="s">
        <v>729</v>
      </c>
      <c r="G180" s="224"/>
      <c r="H180" s="228">
        <v>20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139</v>
      </c>
      <c r="AU180" s="234" t="s">
        <v>82</v>
      </c>
      <c r="AV180" s="13" t="s">
        <v>82</v>
      </c>
      <c r="AW180" s="13" t="s">
        <v>34</v>
      </c>
      <c r="AX180" s="13" t="s">
        <v>72</v>
      </c>
      <c r="AY180" s="234" t="s">
        <v>128</v>
      </c>
    </row>
    <row r="181" s="13" customFormat="1">
      <c r="A181" s="13"/>
      <c r="B181" s="223"/>
      <c r="C181" s="224"/>
      <c r="D181" s="225" t="s">
        <v>139</v>
      </c>
      <c r="E181" s="226" t="s">
        <v>19</v>
      </c>
      <c r="F181" s="227" t="s">
        <v>747</v>
      </c>
      <c r="G181" s="224"/>
      <c r="H181" s="228">
        <v>30.399999999999999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139</v>
      </c>
      <c r="AU181" s="234" t="s">
        <v>82</v>
      </c>
      <c r="AV181" s="13" t="s">
        <v>82</v>
      </c>
      <c r="AW181" s="13" t="s">
        <v>34</v>
      </c>
      <c r="AX181" s="13" t="s">
        <v>72</v>
      </c>
      <c r="AY181" s="234" t="s">
        <v>128</v>
      </c>
    </row>
    <row r="182" s="14" customFormat="1">
      <c r="A182" s="14"/>
      <c r="B182" s="235"/>
      <c r="C182" s="236"/>
      <c r="D182" s="225" t="s">
        <v>139</v>
      </c>
      <c r="E182" s="237" t="s">
        <v>19</v>
      </c>
      <c r="F182" s="238" t="s">
        <v>153</v>
      </c>
      <c r="G182" s="236"/>
      <c r="H182" s="239">
        <v>50.399999999999999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139</v>
      </c>
      <c r="AU182" s="245" t="s">
        <v>82</v>
      </c>
      <c r="AV182" s="14" t="s">
        <v>135</v>
      </c>
      <c r="AW182" s="14" t="s">
        <v>34</v>
      </c>
      <c r="AX182" s="14" t="s">
        <v>80</v>
      </c>
      <c r="AY182" s="245" t="s">
        <v>128</v>
      </c>
    </row>
    <row r="183" s="12" customFormat="1" ht="22.8" customHeight="1">
      <c r="A183" s="12"/>
      <c r="B183" s="189"/>
      <c r="C183" s="190"/>
      <c r="D183" s="191" t="s">
        <v>71</v>
      </c>
      <c r="E183" s="203" t="s">
        <v>135</v>
      </c>
      <c r="F183" s="203" t="s">
        <v>748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SUM(P184:P231)</f>
        <v>0</v>
      </c>
      <c r="Q183" s="197"/>
      <c r="R183" s="198">
        <f>SUM(R184:R231)</f>
        <v>36.677740880000002</v>
      </c>
      <c r="S183" s="197"/>
      <c r="T183" s="199">
        <f>SUM(T184:T231)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80</v>
      </c>
      <c r="AT183" s="201" t="s">
        <v>71</v>
      </c>
      <c r="AU183" s="201" t="s">
        <v>80</v>
      </c>
      <c r="AY183" s="200" t="s">
        <v>128</v>
      </c>
      <c r="BK183" s="202">
        <f>SUM(BK184:BK231)</f>
        <v>0</v>
      </c>
    </row>
    <row r="184" s="2" customFormat="1" ht="24.15" customHeight="1">
      <c r="A184" s="39"/>
      <c r="B184" s="40"/>
      <c r="C184" s="205" t="s">
        <v>249</v>
      </c>
      <c r="D184" s="205" t="s">
        <v>130</v>
      </c>
      <c r="E184" s="206" t="s">
        <v>749</v>
      </c>
      <c r="F184" s="207" t="s">
        <v>750</v>
      </c>
      <c r="G184" s="208" t="s">
        <v>305</v>
      </c>
      <c r="H184" s="209">
        <v>141</v>
      </c>
      <c r="I184" s="210"/>
      <c r="J184" s="211">
        <f>ROUND(I184*H184,2)</f>
        <v>0</v>
      </c>
      <c r="K184" s="207" t="s">
        <v>134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0.0045900000000000003</v>
      </c>
      <c r="R184" s="214">
        <f>Q184*H184</f>
        <v>0.64719000000000004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135</v>
      </c>
      <c r="AT184" s="216" t="s">
        <v>130</v>
      </c>
      <c r="AU184" s="216" t="s">
        <v>82</v>
      </c>
      <c r="AY184" s="18" t="s">
        <v>128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135</v>
      </c>
      <c r="BM184" s="216" t="s">
        <v>751</v>
      </c>
    </row>
    <row r="185" s="2" customFormat="1">
      <c r="A185" s="39"/>
      <c r="B185" s="40"/>
      <c r="C185" s="41"/>
      <c r="D185" s="218" t="s">
        <v>137</v>
      </c>
      <c r="E185" s="41"/>
      <c r="F185" s="219" t="s">
        <v>752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137</v>
      </c>
      <c r="AU185" s="18" t="s">
        <v>82</v>
      </c>
    </row>
    <row r="186" s="13" customFormat="1">
      <c r="A186" s="13"/>
      <c r="B186" s="223"/>
      <c r="C186" s="224"/>
      <c r="D186" s="225" t="s">
        <v>139</v>
      </c>
      <c r="E186" s="226" t="s">
        <v>19</v>
      </c>
      <c r="F186" s="227" t="s">
        <v>753</v>
      </c>
      <c r="G186" s="224"/>
      <c r="H186" s="228">
        <v>27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139</v>
      </c>
      <c r="AU186" s="234" t="s">
        <v>82</v>
      </c>
      <c r="AV186" s="13" t="s">
        <v>82</v>
      </c>
      <c r="AW186" s="13" t="s">
        <v>34</v>
      </c>
      <c r="AX186" s="13" t="s">
        <v>72</v>
      </c>
      <c r="AY186" s="234" t="s">
        <v>128</v>
      </c>
    </row>
    <row r="187" s="13" customFormat="1">
      <c r="A187" s="13"/>
      <c r="B187" s="223"/>
      <c r="C187" s="224"/>
      <c r="D187" s="225" t="s">
        <v>139</v>
      </c>
      <c r="E187" s="226" t="s">
        <v>19</v>
      </c>
      <c r="F187" s="227" t="s">
        <v>754</v>
      </c>
      <c r="G187" s="224"/>
      <c r="H187" s="228">
        <v>28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139</v>
      </c>
      <c r="AU187" s="234" t="s">
        <v>82</v>
      </c>
      <c r="AV187" s="13" t="s">
        <v>82</v>
      </c>
      <c r="AW187" s="13" t="s">
        <v>34</v>
      </c>
      <c r="AX187" s="13" t="s">
        <v>72</v>
      </c>
      <c r="AY187" s="234" t="s">
        <v>128</v>
      </c>
    </row>
    <row r="188" s="13" customFormat="1">
      <c r="A188" s="13"/>
      <c r="B188" s="223"/>
      <c r="C188" s="224"/>
      <c r="D188" s="225" t="s">
        <v>139</v>
      </c>
      <c r="E188" s="226" t="s">
        <v>19</v>
      </c>
      <c r="F188" s="227" t="s">
        <v>755</v>
      </c>
      <c r="G188" s="224"/>
      <c r="H188" s="228">
        <v>77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139</v>
      </c>
      <c r="AU188" s="234" t="s">
        <v>82</v>
      </c>
      <c r="AV188" s="13" t="s">
        <v>82</v>
      </c>
      <c r="AW188" s="13" t="s">
        <v>34</v>
      </c>
      <c r="AX188" s="13" t="s">
        <v>72</v>
      </c>
      <c r="AY188" s="234" t="s">
        <v>128</v>
      </c>
    </row>
    <row r="189" s="13" customFormat="1">
      <c r="A189" s="13"/>
      <c r="B189" s="223"/>
      <c r="C189" s="224"/>
      <c r="D189" s="225" t="s">
        <v>139</v>
      </c>
      <c r="E189" s="226" t="s">
        <v>19</v>
      </c>
      <c r="F189" s="227" t="s">
        <v>756</v>
      </c>
      <c r="G189" s="224"/>
      <c r="H189" s="228">
        <v>9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139</v>
      </c>
      <c r="AU189" s="234" t="s">
        <v>82</v>
      </c>
      <c r="AV189" s="13" t="s">
        <v>82</v>
      </c>
      <c r="AW189" s="13" t="s">
        <v>34</v>
      </c>
      <c r="AX189" s="13" t="s">
        <v>72</v>
      </c>
      <c r="AY189" s="234" t="s">
        <v>128</v>
      </c>
    </row>
    <row r="190" s="14" customFormat="1">
      <c r="A190" s="14"/>
      <c r="B190" s="235"/>
      <c r="C190" s="236"/>
      <c r="D190" s="225" t="s">
        <v>139</v>
      </c>
      <c r="E190" s="237" t="s">
        <v>19</v>
      </c>
      <c r="F190" s="238" t="s">
        <v>153</v>
      </c>
      <c r="G190" s="236"/>
      <c r="H190" s="239">
        <v>141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139</v>
      </c>
      <c r="AU190" s="245" t="s">
        <v>82</v>
      </c>
      <c r="AV190" s="14" t="s">
        <v>135</v>
      </c>
      <c r="AW190" s="14" t="s">
        <v>34</v>
      </c>
      <c r="AX190" s="14" t="s">
        <v>80</v>
      </c>
      <c r="AY190" s="245" t="s">
        <v>128</v>
      </c>
    </row>
    <row r="191" s="2" customFormat="1" ht="16.5" customHeight="1">
      <c r="A191" s="39"/>
      <c r="B191" s="40"/>
      <c r="C191" s="246" t="s">
        <v>255</v>
      </c>
      <c r="D191" s="246" t="s">
        <v>414</v>
      </c>
      <c r="E191" s="247" t="s">
        <v>757</v>
      </c>
      <c r="F191" s="248" t="s">
        <v>758</v>
      </c>
      <c r="G191" s="249" t="s">
        <v>305</v>
      </c>
      <c r="H191" s="250">
        <v>77</v>
      </c>
      <c r="I191" s="251"/>
      <c r="J191" s="252">
        <f>ROUND(I191*H191,2)</f>
        <v>0</v>
      </c>
      <c r="K191" s="248" t="s">
        <v>134</v>
      </c>
      <c r="L191" s="253"/>
      <c r="M191" s="254" t="s">
        <v>19</v>
      </c>
      <c r="N191" s="255" t="s">
        <v>43</v>
      </c>
      <c r="O191" s="85"/>
      <c r="P191" s="214">
        <f>O191*H191</f>
        <v>0</v>
      </c>
      <c r="Q191" s="214">
        <v>0.078</v>
      </c>
      <c r="R191" s="214">
        <f>Q191*H191</f>
        <v>6.0060000000000002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178</v>
      </c>
      <c r="AT191" s="216" t="s">
        <v>414</v>
      </c>
      <c r="AU191" s="216" t="s">
        <v>82</v>
      </c>
      <c r="AY191" s="18" t="s">
        <v>128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135</v>
      </c>
      <c r="BM191" s="216" t="s">
        <v>759</v>
      </c>
    </row>
    <row r="192" s="13" customFormat="1">
      <c r="A192" s="13"/>
      <c r="B192" s="223"/>
      <c r="C192" s="224"/>
      <c r="D192" s="225" t="s">
        <v>139</v>
      </c>
      <c r="E192" s="226" t="s">
        <v>19</v>
      </c>
      <c r="F192" s="227" t="s">
        <v>755</v>
      </c>
      <c r="G192" s="224"/>
      <c r="H192" s="228">
        <v>77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139</v>
      </c>
      <c r="AU192" s="234" t="s">
        <v>82</v>
      </c>
      <c r="AV192" s="13" t="s">
        <v>82</v>
      </c>
      <c r="AW192" s="13" t="s">
        <v>34</v>
      </c>
      <c r="AX192" s="13" t="s">
        <v>80</v>
      </c>
      <c r="AY192" s="234" t="s">
        <v>128</v>
      </c>
    </row>
    <row r="193" s="2" customFormat="1" ht="16.5" customHeight="1">
      <c r="A193" s="39"/>
      <c r="B193" s="40"/>
      <c r="C193" s="246" t="s">
        <v>7</v>
      </c>
      <c r="D193" s="246" t="s">
        <v>414</v>
      </c>
      <c r="E193" s="247" t="s">
        <v>760</v>
      </c>
      <c r="F193" s="248" t="s">
        <v>761</v>
      </c>
      <c r="G193" s="249" t="s">
        <v>305</v>
      </c>
      <c r="H193" s="250">
        <v>28</v>
      </c>
      <c r="I193" s="251"/>
      <c r="J193" s="252">
        <f>ROUND(I193*H193,2)</f>
        <v>0</v>
      </c>
      <c r="K193" s="248" t="s">
        <v>19</v>
      </c>
      <c r="L193" s="253"/>
      <c r="M193" s="254" t="s">
        <v>19</v>
      </c>
      <c r="N193" s="255" t="s">
        <v>43</v>
      </c>
      <c r="O193" s="85"/>
      <c r="P193" s="214">
        <f>O193*H193</f>
        <v>0</v>
      </c>
      <c r="Q193" s="214">
        <v>0.097000000000000003</v>
      </c>
      <c r="R193" s="214">
        <f>Q193*H193</f>
        <v>2.7160000000000002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178</v>
      </c>
      <c r="AT193" s="216" t="s">
        <v>414</v>
      </c>
      <c r="AU193" s="216" t="s">
        <v>82</v>
      </c>
      <c r="AY193" s="18" t="s">
        <v>128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135</v>
      </c>
      <c r="BM193" s="216" t="s">
        <v>762</v>
      </c>
    </row>
    <row r="194" s="13" customFormat="1">
      <c r="A194" s="13"/>
      <c r="B194" s="223"/>
      <c r="C194" s="224"/>
      <c r="D194" s="225" t="s">
        <v>139</v>
      </c>
      <c r="E194" s="226" t="s">
        <v>19</v>
      </c>
      <c r="F194" s="227" t="s">
        <v>754</v>
      </c>
      <c r="G194" s="224"/>
      <c r="H194" s="228">
        <v>28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139</v>
      </c>
      <c r="AU194" s="234" t="s">
        <v>82</v>
      </c>
      <c r="AV194" s="13" t="s">
        <v>82</v>
      </c>
      <c r="AW194" s="13" t="s">
        <v>34</v>
      </c>
      <c r="AX194" s="13" t="s">
        <v>80</v>
      </c>
      <c r="AY194" s="234" t="s">
        <v>128</v>
      </c>
    </row>
    <row r="195" s="2" customFormat="1" ht="16.5" customHeight="1">
      <c r="A195" s="39"/>
      <c r="B195" s="40"/>
      <c r="C195" s="246" t="s">
        <v>268</v>
      </c>
      <c r="D195" s="246" t="s">
        <v>414</v>
      </c>
      <c r="E195" s="247" t="s">
        <v>763</v>
      </c>
      <c r="F195" s="248" t="s">
        <v>764</v>
      </c>
      <c r="G195" s="249" t="s">
        <v>305</v>
      </c>
      <c r="H195" s="250">
        <v>27</v>
      </c>
      <c r="I195" s="251"/>
      <c r="J195" s="252">
        <f>ROUND(I195*H195,2)</f>
        <v>0</v>
      </c>
      <c r="K195" s="248" t="s">
        <v>19</v>
      </c>
      <c r="L195" s="253"/>
      <c r="M195" s="254" t="s">
        <v>19</v>
      </c>
      <c r="N195" s="255" t="s">
        <v>43</v>
      </c>
      <c r="O195" s="85"/>
      <c r="P195" s="214">
        <f>O195*H195</f>
        <v>0</v>
      </c>
      <c r="Q195" s="214">
        <v>0.097000000000000003</v>
      </c>
      <c r="R195" s="214">
        <f>Q195*H195</f>
        <v>2.6190000000000002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178</v>
      </c>
      <c r="AT195" s="216" t="s">
        <v>414</v>
      </c>
      <c r="AU195" s="216" t="s">
        <v>82</v>
      </c>
      <c r="AY195" s="18" t="s">
        <v>128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135</v>
      </c>
      <c r="BM195" s="216" t="s">
        <v>765</v>
      </c>
    </row>
    <row r="196" s="13" customFormat="1">
      <c r="A196" s="13"/>
      <c r="B196" s="223"/>
      <c r="C196" s="224"/>
      <c r="D196" s="225" t="s">
        <v>139</v>
      </c>
      <c r="E196" s="226" t="s">
        <v>19</v>
      </c>
      <c r="F196" s="227" t="s">
        <v>753</v>
      </c>
      <c r="G196" s="224"/>
      <c r="H196" s="228">
        <v>27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139</v>
      </c>
      <c r="AU196" s="234" t="s">
        <v>82</v>
      </c>
      <c r="AV196" s="13" t="s">
        <v>82</v>
      </c>
      <c r="AW196" s="13" t="s">
        <v>34</v>
      </c>
      <c r="AX196" s="13" t="s">
        <v>80</v>
      </c>
      <c r="AY196" s="234" t="s">
        <v>128</v>
      </c>
    </row>
    <row r="197" s="2" customFormat="1" ht="16.5" customHeight="1">
      <c r="A197" s="39"/>
      <c r="B197" s="40"/>
      <c r="C197" s="246" t="s">
        <v>274</v>
      </c>
      <c r="D197" s="246" t="s">
        <v>414</v>
      </c>
      <c r="E197" s="247" t="s">
        <v>766</v>
      </c>
      <c r="F197" s="248" t="s">
        <v>767</v>
      </c>
      <c r="G197" s="249" t="s">
        <v>305</v>
      </c>
      <c r="H197" s="250">
        <v>9</v>
      </c>
      <c r="I197" s="251"/>
      <c r="J197" s="252">
        <f>ROUND(I197*H197,2)</f>
        <v>0</v>
      </c>
      <c r="K197" s="248" t="s">
        <v>19</v>
      </c>
      <c r="L197" s="253"/>
      <c r="M197" s="254" t="s">
        <v>19</v>
      </c>
      <c r="N197" s="255" t="s">
        <v>43</v>
      </c>
      <c r="O197" s="85"/>
      <c r="P197" s="214">
        <f>O197*H197</f>
        <v>0</v>
      </c>
      <c r="Q197" s="214">
        <v>0.11700000000000001</v>
      </c>
      <c r="R197" s="214">
        <f>Q197*H197</f>
        <v>1.0530000000000002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178</v>
      </c>
      <c r="AT197" s="216" t="s">
        <v>414</v>
      </c>
      <c r="AU197" s="216" t="s">
        <v>82</v>
      </c>
      <c r="AY197" s="18" t="s">
        <v>128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135</v>
      </c>
      <c r="BM197" s="216" t="s">
        <v>768</v>
      </c>
    </row>
    <row r="198" s="13" customFormat="1">
      <c r="A198" s="13"/>
      <c r="B198" s="223"/>
      <c r="C198" s="224"/>
      <c r="D198" s="225" t="s">
        <v>139</v>
      </c>
      <c r="E198" s="226" t="s">
        <v>19</v>
      </c>
      <c r="F198" s="227" t="s">
        <v>756</v>
      </c>
      <c r="G198" s="224"/>
      <c r="H198" s="228">
        <v>9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139</v>
      </c>
      <c r="AU198" s="234" t="s">
        <v>82</v>
      </c>
      <c r="AV198" s="13" t="s">
        <v>82</v>
      </c>
      <c r="AW198" s="13" t="s">
        <v>34</v>
      </c>
      <c r="AX198" s="13" t="s">
        <v>80</v>
      </c>
      <c r="AY198" s="234" t="s">
        <v>128</v>
      </c>
    </row>
    <row r="199" s="2" customFormat="1" ht="16.5" customHeight="1">
      <c r="A199" s="39"/>
      <c r="B199" s="40"/>
      <c r="C199" s="205" t="s">
        <v>282</v>
      </c>
      <c r="D199" s="205" t="s">
        <v>130</v>
      </c>
      <c r="E199" s="206" t="s">
        <v>769</v>
      </c>
      <c r="F199" s="207" t="s">
        <v>770</v>
      </c>
      <c r="G199" s="208" t="s">
        <v>148</v>
      </c>
      <c r="H199" s="209">
        <v>4.8179999999999996</v>
      </c>
      <c r="I199" s="210"/>
      <c r="J199" s="211">
        <f>ROUND(I199*H199,2)</f>
        <v>0</v>
      </c>
      <c r="K199" s="207" t="s">
        <v>134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2.5019800000000001</v>
      </c>
      <c r="R199" s="214">
        <f>Q199*H199</f>
        <v>12.05453964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135</v>
      </c>
      <c r="AT199" s="216" t="s">
        <v>130</v>
      </c>
      <c r="AU199" s="216" t="s">
        <v>82</v>
      </c>
      <c r="AY199" s="18" t="s">
        <v>128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135</v>
      </c>
      <c r="BM199" s="216" t="s">
        <v>771</v>
      </c>
    </row>
    <row r="200" s="2" customFormat="1">
      <c r="A200" s="39"/>
      <c r="B200" s="40"/>
      <c r="C200" s="41"/>
      <c r="D200" s="218" t="s">
        <v>137</v>
      </c>
      <c r="E200" s="41"/>
      <c r="F200" s="219" t="s">
        <v>772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137</v>
      </c>
      <c r="AU200" s="18" t="s">
        <v>82</v>
      </c>
    </row>
    <row r="201" s="13" customFormat="1">
      <c r="A201" s="13"/>
      <c r="B201" s="223"/>
      <c r="C201" s="224"/>
      <c r="D201" s="225" t="s">
        <v>139</v>
      </c>
      <c r="E201" s="226" t="s">
        <v>19</v>
      </c>
      <c r="F201" s="227" t="s">
        <v>773</v>
      </c>
      <c r="G201" s="224"/>
      <c r="H201" s="228">
        <v>2.2799999999999998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139</v>
      </c>
      <c r="AU201" s="234" t="s">
        <v>82</v>
      </c>
      <c r="AV201" s="13" t="s">
        <v>82</v>
      </c>
      <c r="AW201" s="13" t="s">
        <v>34</v>
      </c>
      <c r="AX201" s="13" t="s">
        <v>72</v>
      </c>
      <c r="AY201" s="234" t="s">
        <v>128</v>
      </c>
    </row>
    <row r="202" s="13" customFormat="1">
      <c r="A202" s="13"/>
      <c r="B202" s="223"/>
      <c r="C202" s="224"/>
      <c r="D202" s="225" t="s">
        <v>139</v>
      </c>
      <c r="E202" s="226" t="s">
        <v>19</v>
      </c>
      <c r="F202" s="227" t="s">
        <v>774</v>
      </c>
      <c r="G202" s="224"/>
      <c r="H202" s="228">
        <v>1.75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139</v>
      </c>
      <c r="AU202" s="234" t="s">
        <v>82</v>
      </c>
      <c r="AV202" s="13" t="s">
        <v>82</v>
      </c>
      <c r="AW202" s="13" t="s">
        <v>34</v>
      </c>
      <c r="AX202" s="13" t="s">
        <v>72</v>
      </c>
      <c r="AY202" s="234" t="s">
        <v>128</v>
      </c>
    </row>
    <row r="203" s="13" customFormat="1">
      <c r="A203" s="13"/>
      <c r="B203" s="223"/>
      <c r="C203" s="224"/>
      <c r="D203" s="225" t="s">
        <v>139</v>
      </c>
      <c r="E203" s="226" t="s">
        <v>19</v>
      </c>
      <c r="F203" s="227" t="s">
        <v>775</v>
      </c>
      <c r="G203" s="224"/>
      <c r="H203" s="228">
        <v>0.78800000000000003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139</v>
      </c>
      <c r="AU203" s="234" t="s">
        <v>82</v>
      </c>
      <c r="AV203" s="13" t="s">
        <v>82</v>
      </c>
      <c r="AW203" s="13" t="s">
        <v>34</v>
      </c>
      <c r="AX203" s="13" t="s">
        <v>72</v>
      </c>
      <c r="AY203" s="234" t="s">
        <v>128</v>
      </c>
    </row>
    <row r="204" s="14" customFormat="1">
      <c r="A204" s="14"/>
      <c r="B204" s="235"/>
      <c r="C204" s="236"/>
      <c r="D204" s="225" t="s">
        <v>139</v>
      </c>
      <c r="E204" s="237" t="s">
        <v>19</v>
      </c>
      <c r="F204" s="238" t="s">
        <v>153</v>
      </c>
      <c r="G204" s="236"/>
      <c r="H204" s="239">
        <v>4.8179999999999996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139</v>
      </c>
      <c r="AU204" s="245" t="s">
        <v>82</v>
      </c>
      <c r="AV204" s="14" t="s">
        <v>135</v>
      </c>
      <c r="AW204" s="14" t="s">
        <v>34</v>
      </c>
      <c r="AX204" s="14" t="s">
        <v>80</v>
      </c>
      <c r="AY204" s="245" t="s">
        <v>128</v>
      </c>
    </row>
    <row r="205" s="2" customFormat="1" ht="16.5" customHeight="1">
      <c r="A205" s="39"/>
      <c r="B205" s="40"/>
      <c r="C205" s="205" t="s">
        <v>288</v>
      </c>
      <c r="D205" s="205" t="s">
        <v>130</v>
      </c>
      <c r="E205" s="206" t="s">
        <v>776</v>
      </c>
      <c r="F205" s="207" t="s">
        <v>777</v>
      </c>
      <c r="G205" s="208" t="s">
        <v>133</v>
      </c>
      <c r="H205" s="209">
        <v>33.670000000000002</v>
      </c>
      <c r="I205" s="210"/>
      <c r="J205" s="211">
        <f>ROUND(I205*H205,2)</f>
        <v>0</v>
      </c>
      <c r="K205" s="207" t="s">
        <v>134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0.0057600000000000004</v>
      </c>
      <c r="R205" s="214">
        <f>Q205*H205</f>
        <v>0.19393920000000003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135</v>
      </c>
      <c r="AT205" s="216" t="s">
        <v>130</v>
      </c>
      <c r="AU205" s="216" t="s">
        <v>82</v>
      </c>
      <c r="AY205" s="18" t="s">
        <v>128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135</v>
      </c>
      <c r="BM205" s="216" t="s">
        <v>778</v>
      </c>
    </row>
    <row r="206" s="2" customFormat="1">
      <c r="A206" s="39"/>
      <c r="B206" s="40"/>
      <c r="C206" s="41"/>
      <c r="D206" s="218" t="s">
        <v>137</v>
      </c>
      <c r="E206" s="41"/>
      <c r="F206" s="219" t="s">
        <v>779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137</v>
      </c>
      <c r="AU206" s="18" t="s">
        <v>82</v>
      </c>
    </row>
    <row r="207" s="13" customFormat="1">
      <c r="A207" s="13"/>
      <c r="B207" s="223"/>
      <c r="C207" s="224"/>
      <c r="D207" s="225" t="s">
        <v>139</v>
      </c>
      <c r="E207" s="226" t="s">
        <v>19</v>
      </c>
      <c r="F207" s="227" t="s">
        <v>780</v>
      </c>
      <c r="G207" s="224"/>
      <c r="H207" s="228">
        <v>24.32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139</v>
      </c>
      <c r="AU207" s="234" t="s">
        <v>82</v>
      </c>
      <c r="AV207" s="13" t="s">
        <v>82</v>
      </c>
      <c r="AW207" s="13" t="s">
        <v>34</v>
      </c>
      <c r="AX207" s="13" t="s">
        <v>72</v>
      </c>
      <c r="AY207" s="234" t="s">
        <v>128</v>
      </c>
    </row>
    <row r="208" s="13" customFormat="1">
      <c r="A208" s="13"/>
      <c r="B208" s="223"/>
      <c r="C208" s="224"/>
      <c r="D208" s="225" t="s">
        <v>139</v>
      </c>
      <c r="E208" s="226" t="s">
        <v>19</v>
      </c>
      <c r="F208" s="227" t="s">
        <v>781</v>
      </c>
      <c r="G208" s="224"/>
      <c r="H208" s="228">
        <v>3.75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139</v>
      </c>
      <c r="AU208" s="234" t="s">
        <v>82</v>
      </c>
      <c r="AV208" s="13" t="s">
        <v>82</v>
      </c>
      <c r="AW208" s="13" t="s">
        <v>34</v>
      </c>
      <c r="AX208" s="13" t="s">
        <v>72</v>
      </c>
      <c r="AY208" s="234" t="s">
        <v>128</v>
      </c>
    </row>
    <row r="209" s="13" customFormat="1">
      <c r="A209" s="13"/>
      <c r="B209" s="223"/>
      <c r="C209" s="224"/>
      <c r="D209" s="225" t="s">
        <v>139</v>
      </c>
      <c r="E209" s="226" t="s">
        <v>19</v>
      </c>
      <c r="F209" s="227" t="s">
        <v>782</v>
      </c>
      <c r="G209" s="224"/>
      <c r="H209" s="228">
        <v>5.5999999999999996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139</v>
      </c>
      <c r="AU209" s="234" t="s">
        <v>82</v>
      </c>
      <c r="AV209" s="13" t="s">
        <v>82</v>
      </c>
      <c r="AW209" s="13" t="s">
        <v>34</v>
      </c>
      <c r="AX209" s="13" t="s">
        <v>72</v>
      </c>
      <c r="AY209" s="234" t="s">
        <v>128</v>
      </c>
    </row>
    <row r="210" s="14" customFormat="1">
      <c r="A210" s="14"/>
      <c r="B210" s="235"/>
      <c r="C210" s="236"/>
      <c r="D210" s="225" t="s">
        <v>139</v>
      </c>
      <c r="E210" s="237" t="s">
        <v>19</v>
      </c>
      <c r="F210" s="238" t="s">
        <v>153</v>
      </c>
      <c r="G210" s="236"/>
      <c r="H210" s="239">
        <v>33.670000000000002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139</v>
      </c>
      <c r="AU210" s="245" t="s">
        <v>82</v>
      </c>
      <c r="AV210" s="14" t="s">
        <v>135</v>
      </c>
      <c r="AW210" s="14" t="s">
        <v>34</v>
      </c>
      <c r="AX210" s="14" t="s">
        <v>80</v>
      </c>
      <c r="AY210" s="245" t="s">
        <v>128</v>
      </c>
    </row>
    <row r="211" s="2" customFormat="1" ht="16.5" customHeight="1">
      <c r="A211" s="39"/>
      <c r="B211" s="40"/>
      <c r="C211" s="205" t="s">
        <v>294</v>
      </c>
      <c r="D211" s="205" t="s">
        <v>130</v>
      </c>
      <c r="E211" s="206" t="s">
        <v>783</v>
      </c>
      <c r="F211" s="207" t="s">
        <v>784</v>
      </c>
      <c r="G211" s="208" t="s">
        <v>133</v>
      </c>
      <c r="H211" s="209">
        <v>33.670000000000002</v>
      </c>
      <c r="I211" s="210"/>
      <c r="J211" s="211">
        <f>ROUND(I211*H211,2)</f>
        <v>0</v>
      </c>
      <c r="K211" s="207" t="s">
        <v>134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135</v>
      </c>
      <c r="AT211" s="216" t="s">
        <v>130</v>
      </c>
      <c r="AU211" s="216" t="s">
        <v>82</v>
      </c>
      <c r="AY211" s="18" t="s">
        <v>128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135</v>
      </c>
      <c r="BM211" s="216" t="s">
        <v>785</v>
      </c>
    </row>
    <row r="212" s="2" customFormat="1">
      <c r="A212" s="39"/>
      <c r="B212" s="40"/>
      <c r="C212" s="41"/>
      <c r="D212" s="218" t="s">
        <v>137</v>
      </c>
      <c r="E212" s="41"/>
      <c r="F212" s="219" t="s">
        <v>786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137</v>
      </c>
      <c r="AU212" s="18" t="s">
        <v>82</v>
      </c>
    </row>
    <row r="213" s="2" customFormat="1" ht="16.5" customHeight="1">
      <c r="A213" s="39"/>
      <c r="B213" s="40"/>
      <c r="C213" s="205" t="s">
        <v>302</v>
      </c>
      <c r="D213" s="205" t="s">
        <v>130</v>
      </c>
      <c r="E213" s="206" t="s">
        <v>787</v>
      </c>
      <c r="F213" s="207" t="s">
        <v>788</v>
      </c>
      <c r="G213" s="208" t="s">
        <v>174</v>
      </c>
      <c r="H213" s="209">
        <v>0.53100000000000003</v>
      </c>
      <c r="I213" s="210"/>
      <c r="J213" s="211">
        <f>ROUND(I213*H213,2)</f>
        <v>0</v>
      </c>
      <c r="K213" s="207" t="s">
        <v>134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1.05291</v>
      </c>
      <c r="R213" s="214">
        <f>Q213*H213</f>
        <v>0.55909521000000006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135</v>
      </c>
      <c r="AT213" s="216" t="s">
        <v>130</v>
      </c>
      <c r="AU213" s="216" t="s">
        <v>82</v>
      </c>
      <c r="AY213" s="18" t="s">
        <v>128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135</v>
      </c>
      <c r="BM213" s="216" t="s">
        <v>789</v>
      </c>
    </row>
    <row r="214" s="2" customFormat="1">
      <c r="A214" s="39"/>
      <c r="B214" s="40"/>
      <c r="C214" s="41"/>
      <c r="D214" s="218" t="s">
        <v>137</v>
      </c>
      <c r="E214" s="41"/>
      <c r="F214" s="219" t="s">
        <v>790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137</v>
      </c>
      <c r="AU214" s="18" t="s">
        <v>82</v>
      </c>
    </row>
    <row r="215" s="15" customFormat="1">
      <c r="A215" s="15"/>
      <c r="B215" s="261"/>
      <c r="C215" s="262"/>
      <c r="D215" s="225" t="s">
        <v>139</v>
      </c>
      <c r="E215" s="263" t="s">
        <v>19</v>
      </c>
      <c r="F215" s="264" t="s">
        <v>791</v>
      </c>
      <c r="G215" s="262"/>
      <c r="H215" s="263" t="s">
        <v>19</v>
      </c>
      <c r="I215" s="265"/>
      <c r="J215" s="262"/>
      <c r="K215" s="262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139</v>
      </c>
      <c r="AU215" s="270" t="s">
        <v>82</v>
      </c>
      <c r="AV215" s="15" t="s">
        <v>80</v>
      </c>
      <c r="AW215" s="15" t="s">
        <v>34</v>
      </c>
      <c r="AX215" s="15" t="s">
        <v>72</v>
      </c>
      <c r="AY215" s="270" t="s">
        <v>128</v>
      </c>
    </row>
    <row r="216" s="13" customFormat="1">
      <c r="A216" s="13"/>
      <c r="B216" s="223"/>
      <c r="C216" s="224"/>
      <c r="D216" s="225" t="s">
        <v>139</v>
      </c>
      <c r="E216" s="226" t="s">
        <v>19</v>
      </c>
      <c r="F216" s="227" t="s">
        <v>792</v>
      </c>
      <c r="G216" s="224"/>
      <c r="H216" s="228">
        <v>0.251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139</v>
      </c>
      <c r="AU216" s="234" t="s">
        <v>82</v>
      </c>
      <c r="AV216" s="13" t="s">
        <v>82</v>
      </c>
      <c r="AW216" s="13" t="s">
        <v>34</v>
      </c>
      <c r="AX216" s="13" t="s">
        <v>72</v>
      </c>
      <c r="AY216" s="234" t="s">
        <v>128</v>
      </c>
    </row>
    <row r="217" s="13" customFormat="1">
      <c r="A217" s="13"/>
      <c r="B217" s="223"/>
      <c r="C217" s="224"/>
      <c r="D217" s="225" t="s">
        <v>139</v>
      </c>
      <c r="E217" s="226" t="s">
        <v>19</v>
      </c>
      <c r="F217" s="227" t="s">
        <v>793</v>
      </c>
      <c r="G217" s="224"/>
      <c r="H217" s="228">
        <v>0.19300000000000001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139</v>
      </c>
      <c r="AU217" s="234" t="s">
        <v>82</v>
      </c>
      <c r="AV217" s="13" t="s">
        <v>82</v>
      </c>
      <c r="AW217" s="13" t="s">
        <v>34</v>
      </c>
      <c r="AX217" s="13" t="s">
        <v>72</v>
      </c>
      <c r="AY217" s="234" t="s">
        <v>128</v>
      </c>
    </row>
    <row r="218" s="13" customFormat="1">
      <c r="A218" s="13"/>
      <c r="B218" s="223"/>
      <c r="C218" s="224"/>
      <c r="D218" s="225" t="s">
        <v>139</v>
      </c>
      <c r="E218" s="226" t="s">
        <v>19</v>
      </c>
      <c r="F218" s="227" t="s">
        <v>794</v>
      </c>
      <c r="G218" s="224"/>
      <c r="H218" s="228">
        <v>0.086999999999999994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139</v>
      </c>
      <c r="AU218" s="234" t="s">
        <v>82</v>
      </c>
      <c r="AV218" s="13" t="s">
        <v>82</v>
      </c>
      <c r="AW218" s="13" t="s">
        <v>34</v>
      </c>
      <c r="AX218" s="13" t="s">
        <v>72</v>
      </c>
      <c r="AY218" s="234" t="s">
        <v>128</v>
      </c>
    </row>
    <row r="219" s="14" customFormat="1">
      <c r="A219" s="14"/>
      <c r="B219" s="235"/>
      <c r="C219" s="236"/>
      <c r="D219" s="225" t="s">
        <v>139</v>
      </c>
      <c r="E219" s="237" t="s">
        <v>19</v>
      </c>
      <c r="F219" s="238" t="s">
        <v>153</v>
      </c>
      <c r="G219" s="236"/>
      <c r="H219" s="239">
        <v>0.53100000000000003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139</v>
      </c>
      <c r="AU219" s="245" t="s">
        <v>82</v>
      </c>
      <c r="AV219" s="14" t="s">
        <v>135</v>
      </c>
      <c r="AW219" s="14" t="s">
        <v>34</v>
      </c>
      <c r="AX219" s="14" t="s">
        <v>80</v>
      </c>
      <c r="AY219" s="245" t="s">
        <v>128</v>
      </c>
    </row>
    <row r="220" s="2" customFormat="1" ht="24.15" customHeight="1">
      <c r="A220" s="39"/>
      <c r="B220" s="40"/>
      <c r="C220" s="205" t="s">
        <v>311</v>
      </c>
      <c r="D220" s="205" t="s">
        <v>130</v>
      </c>
      <c r="E220" s="206" t="s">
        <v>795</v>
      </c>
      <c r="F220" s="207" t="s">
        <v>796</v>
      </c>
      <c r="G220" s="208" t="s">
        <v>148</v>
      </c>
      <c r="H220" s="209">
        <v>4.3550000000000004</v>
      </c>
      <c r="I220" s="210"/>
      <c r="J220" s="211">
        <f>ROUND(I220*H220,2)</f>
        <v>0</v>
      </c>
      <c r="K220" s="207" t="s">
        <v>134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2.3010999999999999</v>
      </c>
      <c r="R220" s="214">
        <f>Q220*H220</f>
        <v>10.021290500000001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135</v>
      </c>
      <c r="AT220" s="216" t="s">
        <v>130</v>
      </c>
      <c r="AU220" s="216" t="s">
        <v>82</v>
      </c>
      <c r="AY220" s="18" t="s">
        <v>128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135</v>
      </c>
      <c r="BM220" s="216" t="s">
        <v>797</v>
      </c>
    </row>
    <row r="221" s="2" customFormat="1">
      <c r="A221" s="39"/>
      <c r="B221" s="40"/>
      <c r="C221" s="41"/>
      <c r="D221" s="218" t="s">
        <v>137</v>
      </c>
      <c r="E221" s="41"/>
      <c r="F221" s="219" t="s">
        <v>798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137</v>
      </c>
      <c r="AU221" s="18" t="s">
        <v>82</v>
      </c>
    </row>
    <row r="222" s="13" customFormat="1">
      <c r="A222" s="13"/>
      <c r="B222" s="223"/>
      <c r="C222" s="224"/>
      <c r="D222" s="225" t="s">
        <v>139</v>
      </c>
      <c r="E222" s="226" t="s">
        <v>19</v>
      </c>
      <c r="F222" s="227" t="s">
        <v>799</v>
      </c>
      <c r="G222" s="224"/>
      <c r="H222" s="228">
        <v>4.3550000000000004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139</v>
      </c>
      <c r="AU222" s="234" t="s">
        <v>82</v>
      </c>
      <c r="AV222" s="13" t="s">
        <v>82</v>
      </c>
      <c r="AW222" s="13" t="s">
        <v>34</v>
      </c>
      <c r="AX222" s="13" t="s">
        <v>80</v>
      </c>
      <c r="AY222" s="234" t="s">
        <v>128</v>
      </c>
    </row>
    <row r="223" s="2" customFormat="1" ht="24.15" customHeight="1">
      <c r="A223" s="39"/>
      <c r="B223" s="40"/>
      <c r="C223" s="205" t="s">
        <v>317</v>
      </c>
      <c r="D223" s="205" t="s">
        <v>130</v>
      </c>
      <c r="E223" s="206" t="s">
        <v>800</v>
      </c>
      <c r="F223" s="207" t="s">
        <v>801</v>
      </c>
      <c r="G223" s="208" t="s">
        <v>174</v>
      </c>
      <c r="H223" s="209">
        <v>0.65300000000000002</v>
      </c>
      <c r="I223" s="210"/>
      <c r="J223" s="211">
        <f>ROUND(I223*H223,2)</f>
        <v>0</v>
      </c>
      <c r="K223" s="207" t="s">
        <v>134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1.0492699999999999</v>
      </c>
      <c r="R223" s="214">
        <f>Q223*H223</f>
        <v>0.68517330999999992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135</v>
      </c>
      <c r="AT223" s="216" t="s">
        <v>130</v>
      </c>
      <c r="AU223" s="216" t="s">
        <v>82</v>
      </c>
      <c r="AY223" s="18" t="s">
        <v>128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135</v>
      </c>
      <c r="BM223" s="216" t="s">
        <v>802</v>
      </c>
    </row>
    <row r="224" s="2" customFormat="1">
      <c r="A224" s="39"/>
      <c r="B224" s="40"/>
      <c r="C224" s="41"/>
      <c r="D224" s="218" t="s">
        <v>137</v>
      </c>
      <c r="E224" s="41"/>
      <c r="F224" s="219" t="s">
        <v>803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137</v>
      </c>
      <c r="AU224" s="18" t="s">
        <v>82</v>
      </c>
    </row>
    <row r="225" s="15" customFormat="1">
      <c r="A225" s="15"/>
      <c r="B225" s="261"/>
      <c r="C225" s="262"/>
      <c r="D225" s="225" t="s">
        <v>139</v>
      </c>
      <c r="E225" s="263" t="s">
        <v>19</v>
      </c>
      <c r="F225" s="264" t="s">
        <v>804</v>
      </c>
      <c r="G225" s="262"/>
      <c r="H225" s="263" t="s">
        <v>19</v>
      </c>
      <c r="I225" s="265"/>
      <c r="J225" s="262"/>
      <c r="K225" s="262"/>
      <c r="L225" s="266"/>
      <c r="M225" s="267"/>
      <c r="N225" s="268"/>
      <c r="O225" s="268"/>
      <c r="P225" s="268"/>
      <c r="Q225" s="268"/>
      <c r="R225" s="268"/>
      <c r="S225" s="268"/>
      <c r="T225" s="26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0" t="s">
        <v>139</v>
      </c>
      <c r="AU225" s="270" t="s">
        <v>82</v>
      </c>
      <c r="AV225" s="15" t="s">
        <v>80</v>
      </c>
      <c r="AW225" s="15" t="s">
        <v>34</v>
      </c>
      <c r="AX225" s="15" t="s">
        <v>72</v>
      </c>
      <c r="AY225" s="270" t="s">
        <v>128</v>
      </c>
    </row>
    <row r="226" s="13" customFormat="1">
      <c r="A226" s="13"/>
      <c r="B226" s="223"/>
      <c r="C226" s="224"/>
      <c r="D226" s="225" t="s">
        <v>139</v>
      </c>
      <c r="E226" s="226" t="s">
        <v>19</v>
      </c>
      <c r="F226" s="227" t="s">
        <v>805</v>
      </c>
      <c r="G226" s="224"/>
      <c r="H226" s="228">
        <v>0.65300000000000002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139</v>
      </c>
      <c r="AU226" s="234" t="s">
        <v>82</v>
      </c>
      <c r="AV226" s="13" t="s">
        <v>82</v>
      </c>
      <c r="AW226" s="13" t="s">
        <v>34</v>
      </c>
      <c r="AX226" s="13" t="s">
        <v>80</v>
      </c>
      <c r="AY226" s="234" t="s">
        <v>128</v>
      </c>
    </row>
    <row r="227" s="2" customFormat="1" ht="21.75" customHeight="1">
      <c r="A227" s="39"/>
      <c r="B227" s="40"/>
      <c r="C227" s="205" t="s">
        <v>323</v>
      </c>
      <c r="D227" s="205" t="s">
        <v>130</v>
      </c>
      <c r="E227" s="206" t="s">
        <v>806</v>
      </c>
      <c r="F227" s="207" t="s">
        <v>807</v>
      </c>
      <c r="G227" s="208" t="s">
        <v>133</v>
      </c>
      <c r="H227" s="209">
        <v>18.619</v>
      </c>
      <c r="I227" s="210"/>
      <c r="J227" s="211">
        <f>ROUND(I227*H227,2)</f>
        <v>0</v>
      </c>
      <c r="K227" s="207" t="s">
        <v>134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0.0065799999999999999</v>
      </c>
      <c r="R227" s="214">
        <f>Q227*H227</f>
        <v>0.12251302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135</v>
      </c>
      <c r="AT227" s="216" t="s">
        <v>130</v>
      </c>
      <c r="AU227" s="216" t="s">
        <v>82</v>
      </c>
      <c r="AY227" s="18" t="s">
        <v>128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80</v>
      </c>
      <c r="BK227" s="217">
        <f>ROUND(I227*H227,2)</f>
        <v>0</v>
      </c>
      <c r="BL227" s="18" t="s">
        <v>135</v>
      </c>
      <c r="BM227" s="216" t="s">
        <v>808</v>
      </c>
    </row>
    <row r="228" s="2" customFormat="1">
      <c r="A228" s="39"/>
      <c r="B228" s="40"/>
      <c r="C228" s="41"/>
      <c r="D228" s="218" t="s">
        <v>137</v>
      </c>
      <c r="E228" s="41"/>
      <c r="F228" s="219" t="s">
        <v>809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137</v>
      </c>
      <c r="AU228" s="18" t="s">
        <v>82</v>
      </c>
    </row>
    <row r="229" s="13" customFormat="1">
      <c r="A229" s="13"/>
      <c r="B229" s="223"/>
      <c r="C229" s="224"/>
      <c r="D229" s="225" t="s">
        <v>139</v>
      </c>
      <c r="E229" s="226" t="s">
        <v>19</v>
      </c>
      <c r="F229" s="227" t="s">
        <v>810</v>
      </c>
      <c r="G229" s="224"/>
      <c r="H229" s="228">
        <v>18.619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139</v>
      </c>
      <c r="AU229" s="234" t="s">
        <v>82</v>
      </c>
      <c r="AV229" s="13" t="s">
        <v>82</v>
      </c>
      <c r="AW229" s="13" t="s">
        <v>34</v>
      </c>
      <c r="AX229" s="13" t="s">
        <v>80</v>
      </c>
      <c r="AY229" s="234" t="s">
        <v>128</v>
      </c>
    </row>
    <row r="230" s="2" customFormat="1" ht="21.75" customHeight="1">
      <c r="A230" s="39"/>
      <c r="B230" s="40"/>
      <c r="C230" s="205" t="s">
        <v>328</v>
      </c>
      <c r="D230" s="205" t="s">
        <v>130</v>
      </c>
      <c r="E230" s="206" t="s">
        <v>811</v>
      </c>
      <c r="F230" s="207" t="s">
        <v>812</v>
      </c>
      <c r="G230" s="208" t="s">
        <v>133</v>
      </c>
      <c r="H230" s="209">
        <v>18.619</v>
      </c>
      <c r="I230" s="210"/>
      <c r="J230" s="211">
        <f>ROUND(I230*H230,2)</f>
        <v>0</v>
      </c>
      <c r="K230" s="207" t="s">
        <v>134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135</v>
      </c>
      <c r="AT230" s="216" t="s">
        <v>130</v>
      </c>
      <c r="AU230" s="216" t="s">
        <v>82</v>
      </c>
      <c r="AY230" s="18" t="s">
        <v>128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135</v>
      </c>
      <c r="BM230" s="216" t="s">
        <v>813</v>
      </c>
    </row>
    <row r="231" s="2" customFormat="1">
      <c r="A231" s="39"/>
      <c r="B231" s="40"/>
      <c r="C231" s="41"/>
      <c r="D231" s="218" t="s">
        <v>137</v>
      </c>
      <c r="E231" s="41"/>
      <c r="F231" s="219" t="s">
        <v>814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137</v>
      </c>
      <c r="AU231" s="18" t="s">
        <v>82</v>
      </c>
    </row>
    <row r="232" s="12" customFormat="1" ht="22.8" customHeight="1">
      <c r="A232" s="12"/>
      <c r="B232" s="189"/>
      <c r="C232" s="190"/>
      <c r="D232" s="191" t="s">
        <v>71</v>
      </c>
      <c r="E232" s="203" t="s">
        <v>160</v>
      </c>
      <c r="F232" s="203" t="s">
        <v>815</v>
      </c>
      <c r="G232" s="190"/>
      <c r="H232" s="190"/>
      <c r="I232" s="193"/>
      <c r="J232" s="204">
        <f>BK232</f>
        <v>0</v>
      </c>
      <c r="K232" s="190"/>
      <c r="L232" s="195"/>
      <c r="M232" s="196"/>
      <c r="N232" s="197"/>
      <c r="O232" s="197"/>
      <c r="P232" s="198">
        <f>SUM(P233:P240)</f>
        <v>0</v>
      </c>
      <c r="Q232" s="197"/>
      <c r="R232" s="198">
        <f>SUM(R233:R240)</f>
        <v>0.61151999999999995</v>
      </c>
      <c r="S232" s="197"/>
      <c r="T232" s="199">
        <f>SUM(T233:T240)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0" t="s">
        <v>80</v>
      </c>
      <c r="AT232" s="201" t="s">
        <v>71</v>
      </c>
      <c r="AU232" s="201" t="s">
        <v>80</v>
      </c>
      <c r="AY232" s="200" t="s">
        <v>128</v>
      </c>
      <c r="BK232" s="202">
        <f>SUM(BK233:BK240)</f>
        <v>0</v>
      </c>
    </row>
    <row r="233" s="2" customFormat="1" ht="24.15" customHeight="1">
      <c r="A233" s="39"/>
      <c r="B233" s="40"/>
      <c r="C233" s="205" t="s">
        <v>334</v>
      </c>
      <c r="D233" s="205" t="s">
        <v>130</v>
      </c>
      <c r="E233" s="206" t="s">
        <v>816</v>
      </c>
      <c r="F233" s="207" t="s">
        <v>817</v>
      </c>
      <c r="G233" s="208" t="s">
        <v>133</v>
      </c>
      <c r="H233" s="209">
        <v>1</v>
      </c>
      <c r="I233" s="210"/>
      <c r="J233" s="211">
        <f>ROUND(I233*H233,2)</f>
        <v>0</v>
      </c>
      <c r="K233" s="207" t="s">
        <v>134</v>
      </c>
      <c r="L233" s="45"/>
      <c r="M233" s="212" t="s">
        <v>19</v>
      </c>
      <c r="N233" s="213" t="s">
        <v>43</v>
      </c>
      <c r="O233" s="85"/>
      <c r="P233" s="214">
        <f>O233*H233</f>
        <v>0</v>
      </c>
      <c r="Q233" s="214">
        <v>0.39800000000000002</v>
      </c>
      <c r="R233" s="214">
        <f>Q233*H233</f>
        <v>0.39800000000000002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135</v>
      </c>
      <c r="AT233" s="216" t="s">
        <v>130</v>
      </c>
      <c r="AU233" s="216" t="s">
        <v>82</v>
      </c>
      <c r="AY233" s="18" t="s">
        <v>128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80</v>
      </c>
      <c r="BK233" s="217">
        <f>ROUND(I233*H233,2)</f>
        <v>0</v>
      </c>
      <c r="BL233" s="18" t="s">
        <v>135</v>
      </c>
      <c r="BM233" s="216" t="s">
        <v>818</v>
      </c>
    </row>
    <row r="234" s="2" customFormat="1">
      <c r="A234" s="39"/>
      <c r="B234" s="40"/>
      <c r="C234" s="41"/>
      <c r="D234" s="218" t="s">
        <v>137</v>
      </c>
      <c r="E234" s="41"/>
      <c r="F234" s="219" t="s">
        <v>819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137</v>
      </c>
      <c r="AU234" s="18" t="s">
        <v>82</v>
      </c>
    </row>
    <row r="235" s="13" customFormat="1">
      <c r="A235" s="13"/>
      <c r="B235" s="223"/>
      <c r="C235" s="224"/>
      <c r="D235" s="225" t="s">
        <v>139</v>
      </c>
      <c r="E235" s="226" t="s">
        <v>19</v>
      </c>
      <c r="F235" s="227" t="s">
        <v>820</v>
      </c>
      <c r="G235" s="224"/>
      <c r="H235" s="228">
        <v>1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139</v>
      </c>
      <c r="AU235" s="234" t="s">
        <v>82</v>
      </c>
      <c r="AV235" s="13" t="s">
        <v>82</v>
      </c>
      <c r="AW235" s="13" t="s">
        <v>34</v>
      </c>
      <c r="AX235" s="13" t="s">
        <v>80</v>
      </c>
      <c r="AY235" s="234" t="s">
        <v>128</v>
      </c>
    </row>
    <row r="236" s="2" customFormat="1" ht="37.8" customHeight="1">
      <c r="A236" s="39"/>
      <c r="B236" s="40"/>
      <c r="C236" s="205" t="s">
        <v>340</v>
      </c>
      <c r="D236" s="205" t="s">
        <v>130</v>
      </c>
      <c r="E236" s="206" t="s">
        <v>821</v>
      </c>
      <c r="F236" s="207" t="s">
        <v>822</v>
      </c>
      <c r="G236" s="208" t="s">
        <v>133</v>
      </c>
      <c r="H236" s="209">
        <v>1</v>
      </c>
      <c r="I236" s="210"/>
      <c r="J236" s="211">
        <f>ROUND(I236*H236,2)</f>
        <v>0</v>
      </c>
      <c r="K236" s="207" t="s">
        <v>134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0.089219999999999994</v>
      </c>
      <c r="R236" s="214">
        <f>Q236*H236</f>
        <v>0.089219999999999994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135</v>
      </c>
      <c r="AT236" s="216" t="s">
        <v>130</v>
      </c>
      <c r="AU236" s="216" t="s">
        <v>82</v>
      </c>
      <c r="AY236" s="18" t="s">
        <v>128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135</v>
      </c>
      <c r="BM236" s="216" t="s">
        <v>823</v>
      </c>
    </row>
    <row r="237" s="2" customFormat="1">
      <c r="A237" s="39"/>
      <c r="B237" s="40"/>
      <c r="C237" s="41"/>
      <c r="D237" s="218" t="s">
        <v>137</v>
      </c>
      <c r="E237" s="41"/>
      <c r="F237" s="219" t="s">
        <v>824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137</v>
      </c>
      <c r="AU237" s="18" t="s">
        <v>82</v>
      </c>
    </row>
    <row r="238" s="13" customFormat="1">
      <c r="A238" s="13"/>
      <c r="B238" s="223"/>
      <c r="C238" s="224"/>
      <c r="D238" s="225" t="s">
        <v>139</v>
      </c>
      <c r="E238" s="226" t="s">
        <v>19</v>
      </c>
      <c r="F238" s="227" t="s">
        <v>825</v>
      </c>
      <c r="G238" s="224"/>
      <c r="H238" s="228">
        <v>1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139</v>
      </c>
      <c r="AU238" s="234" t="s">
        <v>82</v>
      </c>
      <c r="AV238" s="13" t="s">
        <v>82</v>
      </c>
      <c r="AW238" s="13" t="s">
        <v>34</v>
      </c>
      <c r="AX238" s="13" t="s">
        <v>80</v>
      </c>
      <c r="AY238" s="234" t="s">
        <v>128</v>
      </c>
    </row>
    <row r="239" s="2" customFormat="1" ht="16.5" customHeight="1">
      <c r="A239" s="39"/>
      <c r="B239" s="40"/>
      <c r="C239" s="246" t="s">
        <v>345</v>
      </c>
      <c r="D239" s="246" t="s">
        <v>414</v>
      </c>
      <c r="E239" s="247" t="s">
        <v>826</v>
      </c>
      <c r="F239" s="248" t="s">
        <v>827</v>
      </c>
      <c r="G239" s="249" t="s">
        <v>133</v>
      </c>
      <c r="H239" s="250">
        <v>1.1000000000000001</v>
      </c>
      <c r="I239" s="251"/>
      <c r="J239" s="252">
        <f>ROUND(I239*H239,2)</f>
        <v>0</v>
      </c>
      <c r="K239" s="248" t="s">
        <v>134</v>
      </c>
      <c r="L239" s="253"/>
      <c r="M239" s="254" t="s">
        <v>19</v>
      </c>
      <c r="N239" s="255" t="s">
        <v>43</v>
      </c>
      <c r="O239" s="85"/>
      <c r="P239" s="214">
        <f>O239*H239</f>
        <v>0</v>
      </c>
      <c r="Q239" s="214">
        <v>0.113</v>
      </c>
      <c r="R239" s="214">
        <f>Q239*H239</f>
        <v>0.12430000000000001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178</v>
      </c>
      <c r="AT239" s="216" t="s">
        <v>414</v>
      </c>
      <c r="AU239" s="216" t="s">
        <v>82</v>
      </c>
      <c r="AY239" s="18" t="s">
        <v>128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135</v>
      </c>
      <c r="BM239" s="216" t="s">
        <v>828</v>
      </c>
    </row>
    <row r="240" s="13" customFormat="1">
      <c r="A240" s="13"/>
      <c r="B240" s="223"/>
      <c r="C240" s="224"/>
      <c r="D240" s="225" t="s">
        <v>139</v>
      </c>
      <c r="E240" s="224"/>
      <c r="F240" s="227" t="s">
        <v>829</v>
      </c>
      <c r="G240" s="224"/>
      <c r="H240" s="228">
        <v>1.1000000000000001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139</v>
      </c>
      <c r="AU240" s="234" t="s">
        <v>82</v>
      </c>
      <c r="AV240" s="13" t="s">
        <v>82</v>
      </c>
      <c r="AW240" s="13" t="s">
        <v>4</v>
      </c>
      <c r="AX240" s="13" t="s">
        <v>80</v>
      </c>
      <c r="AY240" s="234" t="s">
        <v>128</v>
      </c>
    </row>
    <row r="241" s="12" customFormat="1" ht="22.8" customHeight="1">
      <c r="A241" s="12"/>
      <c r="B241" s="189"/>
      <c r="C241" s="190"/>
      <c r="D241" s="191" t="s">
        <v>71</v>
      </c>
      <c r="E241" s="203" t="s">
        <v>166</v>
      </c>
      <c r="F241" s="203" t="s">
        <v>830</v>
      </c>
      <c r="G241" s="190"/>
      <c r="H241" s="190"/>
      <c r="I241" s="193"/>
      <c r="J241" s="204">
        <f>BK241</f>
        <v>0</v>
      </c>
      <c r="K241" s="190"/>
      <c r="L241" s="195"/>
      <c r="M241" s="196"/>
      <c r="N241" s="197"/>
      <c r="O241" s="197"/>
      <c r="P241" s="198">
        <f>SUM(P242:P358)</f>
        <v>0</v>
      </c>
      <c r="Q241" s="197"/>
      <c r="R241" s="198">
        <f>SUM(R242:R358)</f>
        <v>36.85086999</v>
      </c>
      <c r="S241" s="197"/>
      <c r="T241" s="199">
        <f>SUM(T242:T358)</f>
        <v>12.98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0" t="s">
        <v>80</v>
      </c>
      <c r="AT241" s="201" t="s">
        <v>71</v>
      </c>
      <c r="AU241" s="201" t="s">
        <v>80</v>
      </c>
      <c r="AY241" s="200" t="s">
        <v>128</v>
      </c>
      <c r="BK241" s="202">
        <f>SUM(BK242:BK358)</f>
        <v>0</v>
      </c>
    </row>
    <row r="242" s="2" customFormat="1" ht="16.5" customHeight="1">
      <c r="A242" s="39"/>
      <c r="B242" s="40"/>
      <c r="C242" s="205" t="s">
        <v>351</v>
      </c>
      <c r="D242" s="205" t="s">
        <v>130</v>
      </c>
      <c r="E242" s="206" t="s">
        <v>831</v>
      </c>
      <c r="F242" s="207" t="s">
        <v>832</v>
      </c>
      <c r="G242" s="208" t="s">
        <v>133</v>
      </c>
      <c r="H242" s="209">
        <v>667.51099999999997</v>
      </c>
      <c r="I242" s="210"/>
      <c r="J242" s="211">
        <f>ROUND(I242*H242,2)</f>
        <v>0</v>
      </c>
      <c r="K242" s="207" t="s">
        <v>134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0.00025999999999999998</v>
      </c>
      <c r="R242" s="214">
        <f>Q242*H242</f>
        <v>0.17355285999999998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135</v>
      </c>
      <c r="AT242" s="216" t="s">
        <v>130</v>
      </c>
      <c r="AU242" s="216" t="s">
        <v>82</v>
      </c>
      <c r="AY242" s="18" t="s">
        <v>128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135</v>
      </c>
      <c r="BM242" s="216" t="s">
        <v>833</v>
      </c>
    </row>
    <row r="243" s="2" customFormat="1">
      <c r="A243" s="39"/>
      <c r="B243" s="40"/>
      <c r="C243" s="41"/>
      <c r="D243" s="218" t="s">
        <v>137</v>
      </c>
      <c r="E243" s="41"/>
      <c r="F243" s="219" t="s">
        <v>834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137</v>
      </c>
      <c r="AU243" s="18" t="s">
        <v>82</v>
      </c>
    </row>
    <row r="244" s="13" customFormat="1">
      <c r="A244" s="13"/>
      <c r="B244" s="223"/>
      <c r="C244" s="224"/>
      <c r="D244" s="225" t="s">
        <v>139</v>
      </c>
      <c r="E244" s="226" t="s">
        <v>19</v>
      </c>
      <c r="F244" s="227" t="s">
        <v>835</v>
      </c>
      <c r="G244" s="224"/>
      <c r="H244" s="228">
        <v>312.74000000000001</v>
      </c>
      <c r="I244" s="229"/>
      <c r="J244" s="224"/>
      <c r="K244" s="224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139</v>
      </c>
      <c r="AU244" s="234" t="s">
        <v>82</v>
      </c>
      <c r="AV244" s="13" t="s">
        <v>82</v>
      </c>
      <c r="AW244" s="13" t="s">
        <v>34</v>
      </c>
      <c r="AX244" s="13" t="s">
        <v>72</v>
      </c>
      <c r="AY244" s="234" t="s">
        <v>128</v>
      </c>
    </row>
    <row r="245" s="13" customFormat="1">
      <c r="A245" s="13"/>
      <c r="B245" s="223"/>
      <c r="C245" s="224"/>
      <c r="D245" s="225" t="s">
        <v>139</v>
      </c>
      <c r="E245" s="226" t="s">
        <v>19</v>
      </c>
      <c r="F245" s="227" t="s">
        <v>836</v>
      </c>
      <c r="G245" s="224"/>
      <c r="H245" s="228">
        <v>23.940000000000001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139</v>
      </c>
      <c r="AU245" s="234" t="s">
        <v>82</v>
      </c>
      <c r="AV245" s="13" t="s">
        <v>82</v>
      </c>
      <c r="AW245" s="13" t="s">
        <v>34</v>
      </c>
      <c r="AX245" s="13" t="s">
        <v>72</v>
      </c>
      <c r="AY245" s="234" t="s">
        <v>128</v>
      </c>
    </row>
    <row r="246" s="13" customFormat="1">
      <c r="A246" s="13"/>
      <c r="B246" s="223"/>
      <c r="C246" s="224"/>
      <c r="D246" s="225" t="s">
        <v>139</v>
      </c>
      <c r="E246" s="226" t="s">
        <v>19</v>
      </c>
      <c r="F246" s="227" t="s">
        <v>837</v>
      </c>
      <c r="G246" s="224"/>
      <c r="H246" s="228">
        <v>96.540000000000006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139</v>
      </c>
      <c r="AU246" s="234" t="s">
        <v>82</v>
      </c>
      <c r="AV246" s="13" t="s">
        <v>82</v>
      </c>
      <c r="AW246" s="13" t="s">
        <v>34</v>
      </c>
      <c r="AX246" s="13" t="s">
        <v>72</v>
      </c>
      <c r="AY246" s="234" t="s">
        <v>128</v>
      </c>
    </row>
    <row r="247" s="13" customFormat="1">
      <c r="A247" s="13"/>
      <c r="B247" s="223"/>
      <c r="C247" s="224"/>
      <c r="D247" s="225" t="s">
        <v>139</v>
      </c>
      <c r="E247" s="226" t="s">
        <v>19</v>
      </c>
      <c r="F247" s="227" t="s">
        <v>838</v>
      </c>
      <c r="G247" s="224"/>
      <c r="H247" s="228">
        <v>13.68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139</v>
      </c>
      <c r="AU247" s="234" t="s">
        <v>82</v>
      </c>
      <c r="AV247" s="13" t="s">
        <v>82</v>
      </c>
      <c r="AW247" s="13" t="s">
        <v>34</v>
      </c>
      <c r="AX247" s="13" t="s">
        <v>72</v>
      </c>
      <c r="AY247" s="234" t="s">
        <v>128</v>
      </c>
    </row>
    <row r="248" s="13" customFormat="1">
      <c r="A248" s="13"/>
      <c r="B248" s="223"/>
      <c r="C248" s="224"/>
      <c r="D248" s="225" t="s">
        <v>139</v>
      </c>
      <c r="E248" s="226" t="s">
        <v>19</v>
      </c>
      <c r="F248" s="227" t="s">
        <v>839</v>
      </c>
      <c r="G248" s="224"/>
      <c r="H248" s="228">
        <v>220.61099999999999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139</v>
      </c>
      <c r="AU248" s="234" t="s">
        <v>82</v>
      </c>
      <c r="AV248" s="13" t="s">
        <v>82</v>
      </c>
      <c r="AW248" s="13" t="s">
        <v>34</v>
      </c>
      <c r="AX248" s="13" t="s">
        <v>72</v>
      </c>
      <c r="AY248" s="234" t="s">
        <v>128</v>
      </c>
    </row>
    <row r="249" s="14" customFormat="1">
      <c r="A249" s="14"/>
      <c r="B249" s="235"/>
      <c r="C249" s="236"/>
      <c r="D249" s="225" t="s">
        <v>139</v>
      </c>
      <c r="E249" s="237" t="s">
        <v>19</v>
      </c>
      <c r="F249" s="238" t="s">
        <v>153</v>
      </c>
      <c r="G249" s="236"/>
      <c r="H249" s="239">
        <v>667.51099999999997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139</v>
      </c>
      <c r="AU249" s="245" t="s">
        <v>82</v>
      </c>
      <c r="AV249" s="14" t="s">
        <v>135</v>
      </c>
      <c r="AW249" s="14" t="s">
        <v>34</v>
      </c>
      <c r="AX249" s="14" t="s">
        <v>80</v>
      </c>
      <c r="AY249" s="245" t="s">
        <v>128</v>
      </c>
    </row>
    <row r="250" s="2" customFormat="1" ht="24.15" customHeight="1">
      <c r="A250" s="39"/>
      <c r="B250" s="40"/>
      <c r="C250" s="205" t="s">
        <v>357</v>
      </c>
      <c r="D250" s="205" t="s">
        <v>130</v>
      </c>
      <c r="E250" s="206" t="s">
        <v>840</v>
      </c>
      <c r="F250" s="207" t="s">
        <v>841</v>
      </c>
      <c r="G250" s="208" t="s">
        <v>133</v>
      </c>
      <c r="H250" s="209">
        <v>667.51099999999997</v>
      </c>
      <c r="I250" s="210"/>
      <c r="J250" s="211">
        <f>ROUND(I250*H250,2)</f>
        <v>0</v>
      </c>
      <c r="K250" s="207" t="s">
        <v>134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0.018380000000000001</v>
      </c>
      <c r="R250" s="214">
        <f>Q250*H250</f>
        <v>12.26885218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135</v>
      </c>
      <c r="AT250" s="216" t="s">
        <v>130</v>
      </c>
      <c r="AU250" s="216" t="s">
        <v>82</v>
      </c>
      <c r="AY250" s="18" t="s">
        <v>128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135</v>
      </c>
      <c r="BM250" s="216" t="s">
        <v>842</v>
      </c>
    </row>
    <row r="251" s="2" customFormat="1">
      <c r="A251" s="39"/>
      <c r="B251" s="40"/>
      <c r="C251" s="41"/>
      <c r="D251" s="218" t="s">
        <v>137</v>
      </c>
      <c r="E251" s="41"/>
      <c r="F251" s="219" t="s">
        <v>843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137</v>
      </c>
      <c r="AU251" s="18" t="s">
        <v>82</v>
      </c>
    </row>
    <row r="252" s="13" customFormat="1">
      <c r="A252" s="13"/>
      <c r="B252" s="223"/>
      <c r="C252" s="224"/>
      <c r="D252" s="225" t="s">
        <v>139</v>
      </c>
      <c r="E252" s="226" t="s">
        <v>19</v>
      </c>
      <c r="F252" s="227" t="s">
        <v>835</v>
      </c>
      <c r="G252" s="224"/>
      <c r="H252" s="228">
        <v>312.74000000000001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139</v>
      </c>
      <c r="AU252" s="234" t="s">
        <v>82</v>
      </c>
      <c r="AV252" s="13" t="s">
        <v>82</v>
      </c>
      <c r="AW252" s="13" t="s">
        <v>34</v>
      </c>
      <c r="AX252" s="13" t="s">
        <v>72</v>
      </c>
      <c r="AY252" s="234" t="s">
        <v>128</v>
      </c>
    </row>
    <row r="253" s="13" customFormat="1">
      <c r="A253" s="13"/>
      <c r="B253" s="223"/>
      <c r="C253" s="224"/>
      <c r="D253" s="225" t="s">
        <v>139</v>
      </c>
      <c r="E253" s="226" t="s">
        <v>19</v>
      </c>
      <c r="F253" s="227" t="s">
        <v>836</v>
      </c>
      <c r="G253" s="224"/>
      <c r="H253" s="228">
        <v>23.940000000000001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139</v>
      </c>
      <c r="AU253" s="234" t="s">
        <v>82</v>
      </c>
      <c r="AV253" s="13" t="s">
        <v>82</v>
      </c>
      <c r="AW253" s="13" t="s">
        <v>34</v>
      </c>
      <c r="AX253" s="13" t="s">
        <v>72</v>
      </c>
      <c r="AY253" s="234" t="s">
        <v>128</v>
      </c>
    </row>
    <row r="254" s="13" customFormat="1">
      <c r="A254" s="13"/>
      <c r="B254" s="223"/>
      <c r="C254" s="224"/>
      <c r="D254" s="225" t="s">
        <v>139</v>
      </c>
      <c r="E254" s="226" t="s">
        <v>19</v>
      </c>
      <c r="F254" s="227" t="s">
        <v>837</v>
      </c>
      <c r="G254" s="224"/>
      <c r="H254" s="228">
        <v>96.540000000000006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139</v>
      </c>
      <c r="AU254" s="234" t="s">
        <v>82</v>
      </c>
      <c r="AV254" s="13" t="s">
        <v>82</v>
      </c>
      <c r="AW254" s="13" t="s">
        <v>34</v>
      </c>
      <c r="AX254" s="13" t="s">
        <v>72</v>
      </c>
      <c r="AY254" s="234" t="s">
        <v>128</v>
      </c>
    </row>
    <row r="255" s="13" customFormat="1">
      <c r="A255" s="13"/>
      <c r="B255" s="223"/>
      <c r="C255" s="224"/>
      <c r="D255" s="225" t="s">
        <v>139</v>
      </c>
      <c r="E255" s="226" t="s">
        <v>19</v>
      </c>
      <c r="F255" s="227" t="s">
        <v>838</v>
      </c>
      <c r="G255" s="224"/>
      <c r="H255" s="228">
        <v>13.68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139</v>
      </c>
      <c r="AU255" s="234" t="s">
        <v>82</v>
      </c>
      <c r="AV255" s="13" t="s">
        <v>82</v>
      </c>
      <c r="AW255" s="13" t="s">
        <v>34</v>
      </c>
      <c r="AX255" s="13" t="s">
        <v>72</v>
      </c>
      <c r="AY255" s="234" t="s">
        <v>128</v>
      </c>
    </row>
    <row r="256" s="13" customFormat="1">
      <c r="A256" s="13"/>
      <c r="B256" s="223"/>
      <c r="C256" s="224"/>
      <c r="D256" s="225" t="s">
        <v>139</v>
      </c>
      <c r="E256" s="226" t="s">
        <v>19</v>
      </c>
      <c r="F256" s="227" t="s">
        <v>839</v>
      </c>
      <c r="G256" s="224"/>
      <c r="H256" s="228">
        <v>220.61099999999999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139</v>
      </c>
      <c r="AU256" s="234" t="s">
        <v>82</v>
      </c>
      <c r="AV256" s="13" t="s">
        <v>82</v>
      </c>
      <c r="AW256" s="13" t="s">
        <v>34</v>
      </c>
      <c r="AX256" s="13" t="s">
        <v>72</v>
      </c>
      <c r="AY256" s="234" t="s">
        <v>128</v>
      </c>
    </row>
    <row r="257" s="14" customFormat="1">
      <c r="A257" s="14"/>
      <c r="B257" s="235"/>
      <c r="C257" s="236"/>
      <c r="D257" s="225" t="s">
        <v>139</v>
      </c>
      <c r="E257" s="237" t="s">
        <v>19</v>
      </c>
      <c r="F257" s="238" t="s">
        <v>153</v>
      </c>
      <c r="G257" s="236"/>
      <c r="H257" s="239">
        <v>667.51099999999997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139</v>
      </c>
      <c r="AU257" s="245" t="s">
        <v>82</v>
      </c>
      <c r="AV257" s="14" t="s">
        <v>135</v>
      </c>
      <c r="AW257" s="14" t="s">
        <v>34</v>
      </c>
      <c r="AX257" s="14" t="s">
        <v>80</v>
      </c>
      <c r="AY257" s="245" t="s">
        <v>128</v>
      </c>
    </row>
    <row r="258" s="2" customFormat="1" ht="16.5" customHeight="1">
      <c r="A258" s="39"/>
      <c r="B258" s="40"/>
      <c r="C258" s="205" t="s">
        <v>365</v>
      </c>
      <c r="D258" s="205" t="s">
        <v>130</v>
      </c>
      <c r="E258" s="206" t="s">
        <v>844</v>
      </c>
      <c r="F258" s="207" t="s">
        <v>845</v>
      </c>
      <c r="G258" s="208" t="s">
        <v>133</v>
      </c>
      <c r="H258" s="209">
        <v>2.73</v>
      </c>
      <c r="I258" s="210"/>
      <c r="J258" s="211">
        <f>ROUND(I258*H258,2)</f>
        <v>0</v>
      </c>
      <c r="K258" s="207" t="s">
        <v>134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0.033579999999999999</v>
      </c>
      <c r="R258" s="214">
        <f>Q258*H258</f>
        <v>0.091673400000000002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135</v>
      </c>
      <c r="AT258" s="216" t="s">
        <v>130</v>
      </c>
      <c r="AU258" s="216" t="s">
        <v>82</v>
      </c>
      <c r="AY258" s="18" t="s">
        <v>128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135</v>
      </c>
      <c r="BM258" s="216" t="s">
        <v>846</v>
      </c>
    </row>
    <row r="259" s="2" customFormat="1">
      <c r="A259" s="39"/>
      <c r="B259" s="40"/>
      <c r="C259" s="41"/>
      <c r="D259" s="218" t="s">
        <v>137</v>
      </c>
      <c r="E259" s="41"/>
      <c r="F259" s="219" t="s">
        <v>847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137</v>
      </c>
      <c r="AU259" s="18" t="s">
        <v>82</v>
      </c>
    </row>
    <row r="260" s="13" customFormat="1">
      <c r="A260" s="13"/>
      <c r="B260" s="223"/>
      <c r="C260" s="224"/>
      <c r="D260" s="225" t="s">
        <v>139</v>
      </c>
      <c r="E260" s="226" t="s">
        <v>19</v>
      </c>
      <c r="F260" s="227" t="s">
        <v>848</v>
      </c>
      <c r="G260" s="224"/>
      <c r="H260" s="228">
        <v>2.73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139</v>
      </c>
      <c r="AU260" s="234" t="s">
        <v>82</v>
      </c>
      <c r="AV260" s="13" t="s">
        <v>82</v>
      </c>
      <c r="AW260" s="13" t="s">
        <v>34</v>
      </c>
      <c r="AX260" s="13" t="s">
        <v>80</v>
      </c>
      <c r="AY260" s="234" t="s">
        <v>128</v>
      </c>
    </row>
    <row r="261" s="2" customFormat="1" ht="24.15" customHeight="1">
      <c r="A261" s="39"/>
      <c r="B261" s="40"/>
      <c r="C261" s="205" t="s">
        <v>370</v>
      </c>
      <c r="D261" s="205" t="s">
        <v>130</v>
      </c>
      <c r="E261" s="206" t="s">
        <v>849</v>
      </c>
      <c r="F261" s="207" t="s">
        <v>850</v>
      </c>
      <c r="G261" s="208" t="s">
        <v>133</v>
      </c>
      <c r="H261" s="209">
        <v>133.30500000000001</v>
      </c>
      <c r="I261" s="210"/>
      <c r="J261" s="211">
        <f>ROUND(I261*H261,2)</f>
        <v>0</v>
      </c>
      <c r="K261" s="207" t="s">
        <v>134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0.030300000000000001</v>
      </c>
      <c r="R261" s="214">
        <f>Q261*H261</f>
        <v>4.0391415000000004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135</v>
      </c>
      <c r="AT261" s="216" t="s">
        <v>130</v>
      </c>
      <c r="AU261" s="216" t="s">
        <v>82</v>
      </c>
      <c r="AY261" s="18" t="s">
        <v>128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135</v>
      </c>
      <c r="BM261" s="216" t="s">
        <v>851</v>
      </c>
    </row>
    <row r="262" s="2" customFormat="1">
      <c r="A262" s="39"/>
      <c r="B262" s="40"/>
      <c r="C262" s="41"/>
      <c r="D262" s="218" t="s">
        <v>137</v>
      </c>
      <c r="E262" s="41"/>
      <c r="F262" s="219" t="s">
        <v>852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137</v>
      </c>
      <c r="AU262" s="18" t="s">
        <v>82</v>
      </c>
    </row>
    <row r="263" s="13" customFormat="1">
      <c r="A263" s="13"/>
      <c r="B263" s="223"/>
      <c r="C263" s="224"/>
      <c r="D263" s="225" t="s">
        <v>139</v>
      </c>
      <c r="E263" s="226" t="s">
        <v>19</v>
      </c>
      <c r="F263" s="227" t="s">
        <v>853</v>
      </c>
      <c r="G263" s="224"/>
      <c r="H263" s="228">
        <v>133.30500000000001</v>
      </c>
      <c r="I263" s="229"/>
      <c r="J263" s="224"/>
      <c r="K263" s="224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139</v>
      </c>
      <c r="AU263" s="234" t="s">
        <v>82</v>
      </c>
      <c r="AV263" s="13" t="s">
        <v>82</v>
      </c>
      <c r="AW263" s="13" t="s">
        <v>34</v>
      </c>
      <c r="AX263" s="13" t="s">
        <v>80</v>
      </c>
      <c r="AY263" s="234" t="s">
        <v>128</v>
      </c>
    </row>
    <row r="264" s="2" customFormat="1" ht="24.15" customHeight="1">
      <c r="A264" s="39"/>
      <c r="B264" s="40"/>
      <c r="C264" s="205" t="s">
        <v>375</v>
      </c>
      <c r="D264" s="205" t="s">
        <v>130</v>
      </c>
      <c r="E264" s="206" t="s">
        <v>854</v>
      </c>
      <c r="F264" s="207" t="s">
        <v>855</v>
      </c>
      <c r="G264" s="208" t="s">
        <v>133</v>
      </c>
      <c r="H264" s="209">
        <v>590</v>
      </c>
      <c r="I264" s="210"/>
      <c r="J264" s="211">
        <f>ROUND(I264*H264,2)</f>
        <v>0</v>
      </c>
      <c r="K264" s="207" t="s">
        <v>134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0.017639999999999999</v>
      </c>
      <c r="R264" s="214">
        <f>Q264*H264</f>
        <v>10.4076</v>
      </c>
      <c r="S264" s="214">
        <v>0.02</v>
      </c>
      <c r="T264" s="215">
        <f>S264*H264</f>
        <v>11.800000000000001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135</v>
      </c>
      <c r="AT264" s="216" t="s">
        <v>130</v>
      </c>
      <c r="AU264" s="216" t="s">
        <v>82</v>
      </c>
      <c r="AY264" s="18" t="s">
        <v>128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135</v>
      </c>
      <c r="BM264" s="216" t="s">
        <v>856</v>
      </c>
    </row>
    <row r="265" s="2" customFormat="1">
      <c r="A265" s="39"/>
      <c r="B265" s="40"/>
      <c r="C265" s="41"/>
      <c r="D265" s="218" t="s">
        <v>137</v>
      </c>
      <c r="E265" s="41"/>
      <c r="F265" s="219" t="s">
        <v>857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137</v>
      </c>
      <c r="AU265" s="18" t="s">
        <v>82</v>
      </c>
    </row>
    <row r="266" s="13" customFormat="1">
      <c r="A266" s="13"/>
      <c r="B266" s="223"/>
      <c r="C266" s="224"/>
      <c r="D266" s="225" t="s">
        <v>139</v>
      </c>
      <c r="E266" s="226" t="s">
        <v>19</v>
      </c>
      <c r="F266" s="227" t="s">
        <v>858</v>
      </c>
      <c r="G266" s="224"/>
      <c r="H266" s="228">
        <v>590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139</v>
      </c>
      <c r="AU266" s="234" t="s">
        <v>82</v>
      </c>
      <c r="AV266" s="13" t="s">
        <v>82</v>
      </c>
      <c r="AW266" s="13" t="s">
        <v>34</v>
      </c>
      <c r="AX266" s="13" t="s">
        <v>80</v>
      </c>
      <c r="AY266" s="234" t="s">
        <v>128</v>
      </c>
    </row>
    <row r="267" s="2" customFormat="1" ht="24.15" customHeight="1">
      <c r="A267" s="39"/>
      <c r="B267" s="40"/>
      <c r="C267" s="205" t="s">
        <v>381</v>
      </c>
      <c r="D267" s="205" t="s">
        <v>130</v>
      </c>
      <c r="E267" s="206" t="s">
        <v>859</v>
      </c>
      <c r="F267" s="207" t="s">
        <v>860</v>
      </c>
      <c r="G267" s="208" t="s">
        <v>133</v>
      </c>
      <c r="H267" s="209">
        <v>590</v>
      </c>
      <c r="I267" s="210"/>
      <c r="J267" s="211">
        <f>ROUND(I267*H267,2)</f>
        <v>0</v>
      </c>
      <c r="K267" s="207" t="s">
        <v>134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0.00022000000000000001</v>
      </c>
      <c r="R267" s="214">
        <f>Q267*H267</f>
        <v>0.1298</v>
      </c>
      <c r="S267" s="214">
        <v>0.002</v>
      </c>
      <c r="T267" s="215">
        <f>S267*H267</f>
        <v>1.1799999999999999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135</v>
      </c>
      <c r="AT267" s="216" t="s">
        <v>130</v>
      </c>
      <c r="AU267" s="216" t="s">
        <v>82</v>
      </c>
      <c r="AY267" s="18" t="s">
        <v>128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135</v>
      </c>
      <c r="BM267" s="216" t="s">
        <v>861</v>
      </c>
    </row>
    <row r="268" s="2" customFormat="1">
      <c r="A268" s="39"/>
      <c r="B268" s="40"/>
      <c r="C268" s="41"/>
      <c r="D268" s="218" t="s">
        <v>137</v>
      </c>
      <c r="E268" s="41"/>
      <c r="F268" s="219" t="s">
        <v>862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137</v>
      </c>
      <c r="AU268" s="18" t="s">
        <v>82</v>
      </c>
    </row>
    <row r="269" s="13" customFormat="1">
      <c r="A269" s="13"/>
      <c r="B269" s="223"/>
      <c r="C269" s="224"/>
      <c r="D269" s="225" t="s">
        <v>139</v>
      </c>
      <c r="E269" s="226" t="s">
        <v>19</v>
      </c>
      <c r="F269" s="227" t="s">
        <v>858</v>
      </c>
      <c r="G269" s="224"/>
      <c r="H269" s="228">
        <v>590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139</v>
      </c>
      <c r="AU269" s="234" t="s">
        <v>82</v>
      </c>
      <c r="AV269" s="13" t="s">
        <v>82</v>
      </c>
      <c r="AW269" s="13" t="s">
        <v>34</v>
      </c>
      <c r="AX269" s="13" t="s">
        <v>80</v>
      </c>
      <c r="AY269" s="234" t="s">
        <v>128</v>
      </c>
    </row>
    <row r="270" s="2" customFormat="1" ht="24.15" customHeight="1">
      <c r="A270" s="39"/>
      <c r="B270" s="40"/>
      <c r="C270" s="205" t="s">
        <v>386</v>
      </c>
      <c r="D270" s="205" t="s">
        <v>130</v>
      </c>
      <c r="E270" s="206" t="s">
        <v>863</v>
      </c>
      <c r="F270" s="207" t="s">
        <v>864</v>
      </c>
      <c r="G270" s="208" t="s">
        <v>133</v>
      </c>
      <c r="H270" s="209">
        <v>1.5</v>
      </c>
      <c r="I270" s="210"/>
      <c r="J270" s="211">
        <f>ROUND(I270*H270,2)</f>
        <v>0</v>
      </c>
      <c r="K270" s="207" t="s">
        <v>134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0.0085900000000000004</v>
      </c>
      <c r="R270" s="214">
        <f>Q270*H270</f>
        <v>0.012885000000000001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135</v>
      </c>
      <c r="AT270" s="216" t="s">
        <v>130</v>
      </c>
      <c r="AU270" s="216" t="s">
        <v>82</v>
      </c>
      <c r="AY270" s="18" t="s">
        <v>128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135</v>
      </c>
      <c r="BM270" s="216" t="s">
        <v>865</v>
      </c>
    </row>
    <row r="271" s="2" customFormat="1">
      <c r="A271" s="39"/>
      <c r="B271" s="40"/>
      <c r="C271" s="41"/>
      <c r="D271" s="218" t="s">
        <v>137</v>
      </c>
      <c r="E271" s="41"/>
      <c r="F271" s="219" t="s">
        <v>866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137</v>
      </c>
      <c r="AU271" s="18" t="s">
        <v>82</v>
      </c>
    </row>
    <row r="272" s="13" customFormat="1">
      <c r="A272" s="13"/>
      <c r="B272" s="223"/>
      <c r="C272" s="224"/>
      <c r="D272" s="225" t="s">
        <v>139</v>
      </c>
      <c r="E272" s="226" t="s">
        <v>19</v>
      </c>
      <c r="F272" s="227" t="s">
        <v>867</v>
      </c>
      <c r="G272" s="224"/>
      <c r="H272" s="228">
        <v>1.5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139</v>
      </c>
      <c r="AU272" s="234" t="s">
        <v>82</v>
      </c>
      <c r="AV272" s="13" t="s">
        <v>82</v>
      </c>
      <c r="AW272" s="13" t="s">
        <v>34</v>
      </c>
      <c r="AX272" s="13" t="s">
        <v>80</v>
      </c>
      <c r="AY272" s="234" t="s">
        <v>128</v>
      </c>
    </row>
    <row r="273" s="2" customFormat="1" ht="16.5" customHeight="1">
      <c r="A273" s="39"/>
      <c r="B273" s="40"/>
      <c r="C273" s="246" t="s">
        <v>392</v>
      </c>
      <c r="D273" s="246" t="s">
        <v>414</v>
      </c>
      <c r="E273" s="247" t="s">
        <v>868</v>
      </c>
      <c r="F273" s="248" t="s">
        <v>869</v>
      </c>
      <c r="G273" s="249" t="s">
        <v>133</v>
      </c>
      <c r="H273" s="250">
        <v>1.6499999999999999</v>
      </c>
      <c r="I273" s="251"/>
      <c r="J273" s="252">
        <f>ROUND(I273*H273,2)</f>
        <v>0</v>
      </c>
      <c r="K273" s="248" t="s">
        <v>134</v>
      </c>
      <c r="L273" s="253"/>
      <c r="M273" s="254" t="s">
        <v>19</v>
      </c>
      <c r="N273" s="255" t="s">
        <v>43</v>
      </c>
      <c r="O273" s="85"/>
      <c r="P273" s="214">
        <f>O273*H273</f>
        <v>0</v>
      </c>
      <c r="Q273" s="214">
        <v>0.0023999999999999998</v>
      </c>
      <c r="R273" s="214">
        <f>Q273*H273</f>
        <v>0.0039599999999999991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178</v>
      </c>
      <c r="AT273" s="216" t="s">
        <v>414</v>
      </c>
      <c r="AU273" s="216" t="s">
        <v>82</v>
      </c>
      <c r="AY273" s="18" t="s">
        <v>128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80</v>
      </c>
      <c r="BK273" s="217">
        <f>ROUND(I273*H273,2)</f>
        <v>0</v>
      </c>
      <c r="BL273" s="18" t="s">
        <v>135</v>
      </c>
      <c r="BM273" s="216" t="s">
        <v>870</v>
      </c>
    </row>
    <row r="274" s="13" customFormat="1">
      <c r="A274" s="13"/>
      <c r="B274" s="223"/>
      <c r="C274" s="224"/>
      <c r="D274" s="225" t="s">
        <v>139</v>
      </c>
      <c r="E274" s="224"/>
      <c r="F274" s="227" t="s">
        <v>871</v>
      </c>
      <c r="G274" s="224"/>
      <c r="H274" s="228">
        <v>1.6499999999999999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139</v>
      </c>
      <c r="AU274" s="234" t="s">
        <v>82</v>
      </c>
      <c r="AV274" s="13" t="s">
        <v>82</v>
      </c>
      <c r="AW274" s="13" t="s">
        <v>4</v>
      </c>
      <c r="AX274" s="13" t="s">
        <v>80</v>
      </c>
      <c r="AY274" s="234" t="s">
        <v>128</v>
      </c>
    </row>
    <row r="275" s="2" customFormat="1" ht="16.5" customHeight="1">
      <c r="A275" s="39"/>
      <c r="B275" s="40"/>
      <c r="C275" s="205" t="s">
        <v>401</v>
      </c>
      <c r="D275" s="205" t="s">
        <v>130</v>
      </c>
      <c r="E275" s="206" t="s">
        <v>872</v>
      </c>
      <c r="F275" s="207" t="s">
        <v>873</v>
      </c>
      <c r="G275" s="208" t="s">
        <v>133</v>
      </c>
      <c r="H275" s="209">
        <v>85.379999999999995</v>
      </c>
      <c r="I275" s="210"/>
      <c r="J275" s="211">
        <f>ROUND(I275*H275,2)</f>
        <v>0</v>
      </c>
      <c r="K275" s="207" t="s">
        <v>134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0.00025999999999999998</v>
      </c>
      <c r="R275" s="214">
        <f>Q275*H275</f>
        <v>0.022198799999999998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135</v>
      </c>
      <c r="AT275" s="216" t="s">
        <v>130</v>
      </c>
      <c r="AU275" s="216" t="s">
        <v>82</v>
      </c>
      <c r="AY275" s="18" t="s">
        <v>128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135</v>
      </c>
      <c r="BM275" s="216" t="s">
        <v>874</v>
      </c>
    </row>
    <row r="276" s="2" customFormat="1">
      <c r="A276" s="39"/>
      <c r="B276" s="40"/>
      <c r="C276" s="41"/>
      <c r="D276" s="218" t="s">
        <v>137</v>
      </c>
      <c r="E276" s="41"/>
      <c r="F276" s="219" t="s">
        <v>875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137</v>
      </c>
      <c r="AU276" s="18" t="s">
        <v>82</v>
      </c>
    </row>
    <row r="277" s="13" customFormat="1">
      <c r="A277" s="13"/>
      <c r="B277" s="223"/>
      <c r="C277" s="224"/>
      <c r="D277" s="225" t="s">
        <v>139</v>
      </c>
      <c r="E277" s="226" t="s">
        <v>19</v>
      </c>
      <c r="F277" s="227" t="s">
        <v>717</v>
      </c>
      <c r="G277" s="224"/>
      <c r="H277" s="228">
        <v>85.379999999999995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139</v>
      </c>
      <c r="AU277" s="234" t="s">
        <v>82</v>
      </c>
      <c r="AV277" s="13" t="s">
        <v>82</v>
      </c>
      <c r="AW277" s="13" t="s">
        <v>34</v>
      </c>
      <c r="AX277" s="13" t="s">
        <v>80</v>
      </c>
      <c r="AY277" s="234" t="s">
        <v>128</v>
      </c>
    </row>
    <row r="278" s="2" customFormat="1" ht="24.15" customHeight="1">
      <c r="A278" s="39"/>
      <c r="B278" s="40"/>
      <c r="C278" s="205" t="s">
        <v>407</v>
      </c>
      <c r="D278" s="205" t="s">
        <v>130</v>
      </c>
      <c r="E278" s="206" t="s">
        <v>876</v>
      </c>
      <c r="F278" s="207" t="s">
        <v>877</v>
      </c>
      <c r="G278" s="208" t="s">
        <v>133</v>
      </c>
      <c r="H278" s="209">
        <v>93.480000000000004</v>
      </c>
      <c r="I278" s="210"/>
      <c r="J278" s="211">
        <f>ROUND(I278*H278,2)</f>
        <v>0</v>
      </c>
      <c r="K278" s="207" t="s">
        <v>134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0.0043800000000000002</v>
      </c>
      <c r="R278" s="214">
        <f>Q278*H278</f>
        <v>0.40944240000000004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135</v>
      </c>
      <c r="AT278" s="216" t="s">
        <v>130</v>
      </c>
      <c r="AU278" s="216" t="s">
        <v>82</v>
      </c>
      <c r="AY278" s="18" t="s">
        <v>128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135</v>
      </c>
      <c r="BM278" s="216" t="s">
        <v>878</v>
      </c>
    </row>
    <row r="279" s="2" customFormat="1">
      <c r="A279" s="39"/>
      <c r="B279" s="40"/>
      <c r="C279" s="41"/>
      <c r="D279" s="218" t="s">
        <v>137</v>
      </c>
      <c r="E279" s="41"/>
      <c r="F279" s="219" t="s">
        <v>879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137</v>
      </c>
      <c r="AU279" s="18" t="s">
        <v>82</v>
      </c>
    </row>
    <row r="280" s="13" customFormat="1">
      <c r="A280" s="13"/>
      <c r="B280" s="223"/>
      <c r="C280" s="224"/>
      <c r="D280" s="225" t="s">
        <v>139</v>
      </c>
      <c r="E280" s="226" t="s">
        <v>19</v>
      </c>
      <c r="F280" s="227" t="s">
        <v>717</v>
      </c>
      <c r="G280" s="224"/>
      <c r="H280" s="228">
        <v>85.379999999999995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139</v>
      </c>
      <c r="AU280" s="234" t="s">
        <v>82</v>
      </c>
      <c r="AV280" s="13" t="s">
        <v>82</v>
      </c>
      <c r="AW280" s="13" t="s">
        <v>34</v>
      </c>
      <c r="AX280" s="13" t="s">
        <v>72</v>
      </c>
      <c r="AY280" s="234" t="s">
        <v>128</v>
      </c>
    </row>
    <row r="281" s="13" customFormat="1">
      <c r="A281" s="13"/>
      <c r="B281" s="223"/>
      <c r="C281" s="224"/>
      <c r="D281" s="225" t="s">
        <v>139</v>
      </c>
      <c r="E281" s="226" t="s">
        <v>19</v>
      </c>
      <c r="F281" s="227" t="s">
        <v>880</v>
      </c>
      <c r="G281" s="224"/>
      <c r="H281" s="228">
        <v>7.0199999999999996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139</v>
      </c>
      <c r="AU281" s="234" t="s">
        <v>82</v>
      </c>
      <c r="AV281" s="13" t="s">
        <v>82</v>
      </c>
      <c r="AW281" s="13" t="s">
        <v>34</v>
      </c>
      <c r="AX281" s="13" t="s">
        <v>72</v>
      </c>
      <c r="AY281" s="234" t="s">
        <v>128</v>
      </c>
    </row>
    <row r="282" s="13" customFormat="1">
      <c r="A282" s="13"/>
      <c r="B282" s="223"/>
      <c r="C282" s="224"/>
      <c r="D282" s="225" t="s">
        <v>139</v>
      </c>
      <c r="E282" s="226" t="s">
        <v>19</v>
      </c>
      <c r="F282" s="227" t="s">
        <v>881</v>
      </c>
      <c r="G282" s="224"/>
      <c r="H282" s="228">
        <v>1.0800000000000001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139</v>
      </c>
      <c r="AU282" s="234" t="s">
        <v>82</v>
      </c>
      <c r="AV282" s="13" t="s">
        <v>82</v>
      </c>
      <c r="AW282" s="13" t="s">
        <v>34</v>
      </c>
      <c r="AX282" s="13" t="s">
        <v>72</v>
      </c>
      <c r="AY282" s="234" t="s">
        <v>128</v>
      </c>
    </row>
    <row r="283" s="14" customFormat="1">
      <c r="A283" s="14"/>
      <c r="B283" s="235"/>
      <c r="C283" s="236"/>
      <c r="D283" s="225" t="s">
        <v>139</v>
      </c>
      <c r="E283" s="237" t="s">
        <v>19</v>
      </c>
      <c r="F283" s="238" t="s">
        <v>153</v>
      </c>
      <c r="G283" s="236"/>
      <c r="H283" s="239">
        <v>93.47999999999999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139</v>
      </c>
      <c r="AU283" s="245" t="s">
        <v>82</v>
      </c>
      <c r="AV283" s="14" t="s">
        <v>135</v>
      </c>
      <c r="AW283" s="14" t="s">
        <v>34</v>
      </c>
      <c r="AX283" s="14" t="s">
        <v>80</v>
      </c>
      <c r="AY283" s="245" t="s">
        <v>128</v>
      </c>
    </row>
    <row r="284" s="2" customFormat="1" ht="16.5" customHeight="1">
      <c r="A284" s="39"/>
      <c r="B284" s="40"/>
      <c r="C284" s="205" t="s">
        <v>413</v>
      </c>
      <c r="D284" s="205" t="s">
        <v>130</v>
      </c>
      <c r="E284" s="206" t="s">
        <v>882</v>
      </c>
      <c r="F284" s="207" t="s">
        <v>883</v>
      </c>
      <c r="G284" s="208" t="s">
        <v>133</v>
      </c>
      <c r="H284" s="209">
        <v>92.400000000000006</v>
      </c>
      <c r="I284" s="210"/>
      <c r="J284" s="211">
        <f>ROUND(I284*H284,2)</f>
        <v>0</v>
      </c>
      <c r="K284" s="207" t="s">
        <v>134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0.00025000000000000001</v>
      </c>
      <c r="R284" s="214">
        <f>Q284*H284</f>
        <v>0.023100000000000002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135</v>
      </c>
      <c r="AT284" s="216" t="s">
        <v>130</v>
      </c>
      <c r="AU284" s="216" t="s">
        <v>82</v>
      </c>
      <c r="AY284" s="18" t="s">
        <v>128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135</v>
      </c>
      <c r="BM284" s="216" t="s">
        <v>884</v>
      </c>
    </row>
    <row r="285" s="2" customFormat="1">
      <c r="A285" s="39"/>
      <c r="B285" s="40"/>
      <c r="C285" s="41"/>
      <c r="D285" s="218" t="s">
        <v>137</v>
      </c>
      <c r="E285" s="41"/>
      <c r="F285" s="219" t="s">
        <v>885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137</v>
      </c>
      <c r="AU285" s="18" t="s">
        <v>82</v>
      </c>
    </row>
    <row r="286" s="13" customFormat="1">
      <c r="A286" s="13"/>
      <c r="B286" s="223"/>
      <c r="C286" s="224"/>
      <c r="D286" s="225" t="s">
        <v>139</v>
      </c>
      <c r="E286" s="226" t="s">
        <v>19</v>
      </c>
      <c r="F286" s="227" t="s">
        <v>717</v>
      </c>
      <c r="G286" s="224"/>
      <c r="H286" s="228">
        <v>85.379999999999995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139</v>
      </c>
      <c r="AU286" s="234" t="s">
        <v>82</v>
      </c>
      <c r="AV286" s="13" t="s">
        <v>82</v>
      </c>
      <c r="AW286" s="13" t="s">
        <v>34</v>
      </c>
      <c r="AX286" s="13" t="s">
        <v>72</v>
      </c>
      <c r="AY286" s="234" t="s">
        <v>128</v>
      </c>
    </row>
    <row r="287" s="13" customFormat="1">
      <c r="A287" s="13"/>
      <c r="B287" s="223"/>
      <c r="C287" s="224"/>
      <c r="D287" s="225" t="s">
        <v>139</v>
      </c>
      <c r="E287" s="226" t="s">
        <v>19</v>
      </c>
      <c r="F287" s="227" t="s">
        <v>880</v>
      </c>
      <c r="G287" s="224"/>
      <c r="H287" s="228">
        <v>7.0199999999999996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139</v>
      </c>
      <c r="AU287" s="234" t="s">
        <v>82</v>
      </c>
      <c r="AV287" s="13" t="s">
        <v>82</v>
      </c>
      <c r="AW287" s="13" t="s">
        <v>34</v>
      </c>
      <c r="AX287" s="13" t="s">
        <v>72</v>
      </c>
      <c r="AY287" s="234" t="s">
        <v>128</v>
      </c>
    </row>
    <row r="288" s="14" customFormat="1">
      <c r="A288" s="14"/>
      <c r="B288" s="235"/>
      <c r="C288" s="236"/>
      <c r="D288" s="225" t="s">
        <v>139</v>
      </c>
      <c r="E288" s="237" t="s">
        <v>19</v>
      </c>
      <c r="F288" s="238" t="s">
        <v>153</v>
      </c>
      <c r="G288" s="236"/>
      <c r="H288" s="239">
        <v>92.399999999999991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139</v>
      </c>
      <c r="AU288" s="245" t="s">
        <v>82</v>
      </c>
      <c r="AV288" s="14" t="s">
        <v>135</v>
      </c>
      <c r="AW288" s="14" t="s">
        <v>34</v>
      </c>
      <c r="AX288" s="14" t="s">
        <v>80</v>
      </c>
      <c r="AY288" s="245" t="s">
        <v>128</v>
      </c>
    </row>
    <row r="289" s="2" customFormat="1" ht="37.8" customHeight="1">
      <c r="A289" s="39"/>
      <c r="B289" s="40"/>
      <c r="C289" s="205" t="s">
        <v>423</v>
      </c>
      <c r="D289" s="205" t="s">
        <v>130</v>
      </c>
      <c r="E289" s="206" t="s">
        <v>886</v>
      </c>
      <c r="F289" s="207" t="s">
        <v>887</v>
      </c>
      <c r="G289" s="208" t="s">
        <v>133</v>
      </c>
      <c r="H289" s="209">
        <v>85.379999999999995</v>
      </c>
      <c r="I289" s="210"/>
      <c r="J289" s="211">
        <f>ROUND(I289*H289,2)</f>
        <v>0</v>
      </c>
      <c r="K289" s="207" t="s">
        <v>134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0.011520000000000001</v>
      </c>
      <c r="R289" s="214">
        <f>Q289*H289</f>
        <v>0.98357760000000005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135</v>
      </c>
      <c r="AT289" s="216" t="s">
        <v>130</v>
      </c>
      <c r="AU289" s="216" t="s">
        <v>82</v>
      </c>
      <c r="AY289" s="18" t="s">
        <v>128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135</v>
      </c>
      <c r="BM289" s="216" t="s">
        <v>888</v>
      </c>
    </row>
    <row r="290" s="2" customFormat="1">
      <c r="A290" s="39"/>
      <c r="B290" s="40"/>
      <c r="C290" s="41"/>
      <c r="D290" s="218" t="s">
        <v>137</v>
      </c>
      <c r="E290" s="41"/>
      <c r="F290" s="219" t="s">
        <v>889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137</v>
      </c>
      <c r="AU290" s="18" t="s">
        <v>82</v>
      </c>
    </row>
    <row r="291" s="13" customFormat="1">
      <c r="A291" s="13"/>
      <c r="B291" s="223"/>
      <c r="C291" s="224"/>
      <c r="D291" s="225" t="s">
        <v>139</v>
      </c>
      <c r="E291" s="226" t="s">
        <v>19</v>
      </c>
      <c r="F291" s="227" t="s">
        <v>717</v>
      </c>
      <c r="G291" s="224"/>
      <c r="H291" s="228">
        <v>85.379999999999995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139</v>
      </c>
      <c r="AU291" s="234" t="s">
        <v>82</v>
      </c>
      <c r="AV291" s="13" t="s">
        <v>82</v>
      </c>
      <c r="AW291" s="13" t="s">
        <v>34</v>
      </c>
      <c r="AX291" s="13" t="s">
        <v>80</v>
      </c>
      <c r="AY291" s="234" t="s">
        <v>128</v>
      </c>
    </row>
    <row r="292" s="2" customFormat="1" ht="16.5" customHeight="1">
      <c r="A292" s="39"/>
      <c r="B292" s="40"/>
      <c r="C292" s="246" t="s">
        <v>431</v>
      </c>
      <c r="D292" s="246" t="s">
        <v>414</v>
      </c>
      <c r="E292" s="247" t="s">
        <v>890</v>
      </c>
      <c r="F292" s="248" t="s">
        <v>891</v>
      </c>
      <c r="G292" s="249" t="s">
        <v>133</v>
      </c>
      <c r="H292" s="250">
        <v>89.649000000000001</v>
      </c>
      <c r="I292" s="251"/>
      <c r="J292" s="252">
        <f>ROUND(I292*H292,2)</f>
        <v>0</v>
      </c>
      <c r="K292" s="248" t="s">
        <v>134</v>
      </c>
      <c r="L292" s="253"/>
      <c r="M292" s="254" t="s">
        <v>19</v>
      </c>
      <c r="N292" s="255" t="s">
        <v>43</v>
      </c>
      <c r="O292" s="85"/>
      <c r="P292" s="214">
        <f>O292*H292</f>
        <v>0</v>
      </c>
      <c r="Q292" s="214">
        <v>0.019</v>
      </c>
      <c r="R292" s="214">
        <f>Q292*H292</f>
        <v>1.7033309999999999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178</v>
      </c>
      <c r="AT292" s="216" t="s">
        <v>414</v>
      </c>
      <c r="AU292" s="216" t="s">
        <v>82</v>
      </c>
      <c r="AY292" s="18" t="s">
        <v>128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135</v>
      </c>
      <c r="BM292" s="216" t="s">
        <v>892</v>
      </c>
    </row>
    <row r="293" s="13" customFormat="1">
      <c r="A293" s="13"/>
      <c r="B293" s="223"/>
      <c r="C293" s="224"/>
      <c r="D293" s="225" t="s">
        <v>139</v>
      </c>
      <c r="E293" s="224"/>
      <c r="F293" s="227" t="s">
        <v>893</v>
      </c>
      <c r="G293" s="224"/>
      <c r="H293" s="228">
        <v>89.649000000000001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139</v>
      </c>
      <c r="AU293" s="234" t="s">
        <v>82</v>
      </c>
      <c r="AV293" s="13" t="s">
        <v>82</v>
      </c>
      <c r="AW293" s="13" t="s">
        <v>4</v>
      </c>
      <c r="AX293" s="13" t="s">
        <v>80</v>
      </c>
      <c r="AY293" s="234" t="s">
        <v>128</v>
      </c>
    </row>
    <row r="294" s="2" customFormat="1" ht="24.15" customHeight="1">
      <c r="A294" s="39"/>
      <c r="B294" s="40"/>
      <c r="C294" s="205" t="s">
        <v>437</v>
      </c>
      <c r="D294" s="205" t="s">
        <v>130</v>
      </c>
      <c r="E294" s="206" t="s">
        <v>894</v>
      </c>
      <c r="F294" s="207" t="s">
        <v>895</v>
      </c>
      <c r="G294" s="208" t="s">
        <v>258</v>
      </c>
      <c r="H294" s="209">
        <v>27</v>
      </c>
      <c r="I294" s="210"/>
      <c r="J294" s="211">
        <f>ROUND(I294*H294,2)</f>
        <v>0</v>
      </c>
      <c r="K294" s="207" t="s">
        <v>134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0.0033899999999999998</v>
      </c>
      <c r="R294" s="214">
        <f>Q294*H294</f>
        <v>0.09153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135</v>
      </c>
      <c r="AT294" s="216" t="s">
        <v>130</v>
      </c>
      <c r="AU294" s="216" t="s">
        <v>82</v>
      </c>
      <c r="AY294" s="18" t="s">
        <v>128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135</v>
      </c>
      <c r="BM294" s="216" t="s">
        <v>896</v>
      </c>
    </row>
    <row r="295" s="2" customFormat="1">
      <c r="A295" s="39"/>
      <c r="B295" s="40"/>
      <c r="C295" s="41"/>
      <c r="D295" s="218" t="s">
        <v>137</v>
      </c>
      <c r="E295" s="41"/>
      <c r="F295" s="219" t="s">
        <v>897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137</v>
      </c>
      <c r="AU295" s="18" t="s">
        <v>82</v>
      </c>
    </row>
    <row r="296" s="13" customFormat="1">
      <c r="A296" s="13"/>
      <c r="B296" s="223"/>
      <c r="C296" s="224"/>
      <c r="D296" s="225" t="s">
        <v>139</v>
      </c>
      <c r="E296" s="226" t="s">
        <v>19</v>
      </c>
      <c r="F296" s="227" t="s">
        <v>898</v>
      </c>
      <c r="G296" s="224"/>
      <c r="H296" s="228">
        <v>23.399999999999999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139</v>
      </c>
      <c r="AU296" s="234" t="s">
        <v>82</v>
      </c>
      <c r="AV296" s="13" t="s">
        <v>82</v>
      </c>
      <c r="AW296" s="13" t="s">
        <v>34</v>
      </c>
      <c r="AX296" s="13" t="s">
        <v>72</v>
      </c>
      <c r="AY296" s="234" t="s">
        <v>128</v>
      </c>
    </row>
    <row r="297" s="13" customFormat="1">
      <c r="A297" s="13"/>
      <c r="B297" s="223"/>
      <c r="C297" s="224"/>
      <c r="D297" s="225" t="s">
        <v>139</v>
      </c>
      <c r="E297" s="226" t="s">
        <v>19</v>
      </c>
      <c r="F297" s="227" t="s">
        <v>899</v>
      </c>
      <c r="G297" s="224"/>
      <c r="H297" s="228">
        <v>3.6000000000000001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139</v>
      </c>
      <c r="AU297" s="234" t="s">
        <v>82</v>
      </c>
      <c r="AV297" s="13" t="s">
        <v>82</v>
      </c>
      <c r="AW297" s="13" t="s">
        <v>34</v>
      </c>
      <c r="AX297" s="13" t="s">
        <v>72</v>
      </c>
      <c r="AY297" s="234" t="s">
        <v>128</v>
      </c>
    </row>
    <row r="298" s="14" customFormat="1">
      <c r="A298" s="14"/>
      <c r="B298" s="235"/>
      <c r="C298" s="236"/>
      <c r="D298" s="225" t="s">
        <v>139</v>
      </c>
      <c r="E298" s="237" t="s">
        <v>19</v>
      </c>
      <c r="F298" s="238" t="s">
        <v>153</v>
      </c>
      <c r="G298" s="236"/>
      <c r="H298" s="239">
        <v>27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139</v>
      </c>
      <c r="AU298" s="245" t="s">
        <v>82</v>
      </c>
      <c r="AV298" s="14" t="s">
        <v>135</v>
      </c>
      <c r="AW298" s="14" t="s">
        <v>34</v>
      </c>
      <c r="AX298" s="14" t="s">
        <v>80</v>
      </c>
      <c r="AY298" s="245" t="s">
        <v>128</v>
      </c>
    </row>
    <row r="299" s="2" customFormat="1" ht="16.5" customHeight="1">
      <c r="A299" s="39"/>
      <c r="B299" s="40"/>
      <c r="C299" s="246" t="s">
        <v>443</v>
      </c>
      <c r="D299" s="246" t="s">
        <v>414</v>
      </c>
      <c r="E299" s="247" t="s">
        <v>900</v>
      </c>
      <c r="F299" s="248" t="s">
        <v>901</v>
      </c>
      <c r="G299" s="249" t="s">
        <v>133</v>
      </c>
      <c r="H299" s="250">
        <v>7.7220000000000004</v>
      </c>
      <c r="I299" s="251"/>
      <c r="J299" s="252">
        <f>ROUND(I299*H299,2)</f>
        <v>0</v>
      </c>
      <c r="K299" s="248" t="s">
        <v>134</v>
      </c>
      <c r="L299" s="253"/>
      <c r="M299" s="254" t="s">
        <v>19</v>
      </c>
      <c r="N299" s="255" t="s">
        <v>43</v>
      </c>
      <c r="O299" s="85"/>
      <c r="P299" s="214">
        <f>O299*H299</f>
        <v>0</v>
      </c>
      <c r="Q299" s="214">
        <v>0.00068000000000000005</v>
      </c>
      <c r="R299" s="214">
        <f>Q299*H299</f>
        <v>0.0052509600000000007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178</v>
      </c>
      <c r="AT299" s="216" t="s">
        <v>414</v>
      </c>
      <c r="AU299" s="216" t="s">
        <v>82</v>
      </c>
      <c r="AY299" s="18" t="s">
        <v>128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135</v>
      </c>
      <c r="BM299" s="216" t="s">
        <v>902</v>
      </c>
    </row>
    <row r="300" s="13" customFormat="1">
      <c r="A300" s="13"/>
      <c r="B300" s="223"/>
      <c r="C300" s="224"/>
      <c r="D300" s="225" t="s">
        <v>139</v>
      </c>
      <c r="E300" s="226" t="s">
        <v>19</v>
      </c>
      <c r="F300" s="227" t="s">
        <v>880</v>
      </c>
      <c r="G300" s="224"/>
      <c r="H300" s="228">
        <v>7.0199999999999996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139</v>
      </c>
      <c r="AU300" s="234" t="s">
        <v>82</v>
      </c>
      <c r="AV300" s="13" t="s">
        <v>82</v>
      </c>
      <c r="AW300" s="13" t="s">
        <v>34</v>
      </c>
      <c r="AX300" s="13" t="s">
        <v>80</v>
      </c>
      <c r="AY300" s="234" t="s">
        <v>128</v>
      </c>
    </row>
    <row r="301" s="13" customFormat="1">
      <c r="A301" s="13"/>
      <c r="B301" s="223"/>
      <c r="C301" s="224"/>
      <c r="D301" s="225" t="s">
        <v>139</v>
      </c>
      <c r="E301" s="224"/>
      <c r="F301" s="227" t="s">
        <v>903</v>
      </c>
      <c r="G301" s="224"/>
      <c r="H301" s="228">
        <v>7.7220000000000004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139</v>
      </c>
      <c r="AU301" s="234" t="s">
        <v>82</v>
      </c>
      <c r="AV301" s="13" t="s">
        <v>82</v>
      </c>
      <c r="AW301" s="13" t="s">
        <v>4</v>
      </c>
      <c r="AX301" s="13" t="s">
        <v>80</v>
      </c>
      <c r="AY301" s="234" t="s">
        <v>128</v>
      </c>
    </row>
    <row r="302" s="2" customFormat="1" ht="16.5" customHeight="1">
      <c r="A302" s="39"/>
      <c r="B302" s="40"/>
      <c r="C302" s="246" t="s">
        <v>447</v>
      </c>
      <c r="D302" s="246" t="s">
        <v>414</v>
      </c>
      <c r="E302" s="247" t="s">
        <v>904</v>
      </c>
      <c r="F302" s="248" t="s">
        <v>905</v>
      </c>
      <c r="G302" s="249" t="s">
        <v>133</v>
      </c>
      <c r="H302" s="250">
        <v>1.1879999999999999</v>
      </c>
      <c r="I302" s="251"/>
      <c r="J302" s="252">
        <f>ROUND(I302*H302,2)</f>
        <v>0</v>
      </c>
      <c r="K302" s="248" t="s">
        <v>134</v>
      </c>
      <c r="L302" s="253"/>
      <c r="M302" s="254" t="s">
        <v>19</v>
      </c>
      <c r="N302" s="255" t="s">
        <v>43</v>
      </c>
      <c r="O302" s="85"/>
      <c r="P302" s="214">
        <f>O302*H302</f>
        <v>0</v>
      </c>
      <c r="Q302" s="214">
        <v>0.0011999999999999999</v>
      </c>
      <c r="R302" s="214">
        <f>Q302*H302</f>
        <v>0.0014255999999999997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178</v>
      </c>
      <c r="AT302" s="216" t="s">
        <v>414</v>
      </c>
      <c r="AU302" s="216" t="s">
        <v>82</v>
      </c>
      <c r="AY302" s="18" t="s">
        <v>128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135</v>
      </c>
      <c r="BM302" s="216" t="s">
        <v>906</v>
      </c>
    </row>
    <row r="303" s="13" customFormat="1">
      <c r="A303" s="13"/>
      <c r="B303" s="223"/>
      <c r="C303" s="224"/>
      <c r="D303" s="225" t="s">
        <v>139</v>
      </c>
      <c r="E303" s="226" t="s">
        <v>19</v>
      </c>
      <c r="F303" s="227" t="s">
        <v>881</v>
      </c>
      <c r="G303" s="224"/>
      <c r="H303" s="228">
        <v>1.0800000000000001</v>
      </c>
      <c r="I303" s="229"/>
      <c r="J303" s="224"/>
      <c r="K303" s="224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139</v>
      </c>
      <c r="AU303" s="234" t="s">
        <v>82</v>
      </c>
      <c r="AV303" s="13" t="s">
        <v>82</v>
      </c>
      <c r="AW303" s="13" t="s">
        <v>34</v>
      </c>
      <c r="AX303" s="13" t="s">
        <v>80</v>
      </c>
      <c r="AY303" s="234" t="s">
        <v>128</v>
      </c>
    </row>
    <row r="304" s="13" customFormat="1">
      <c r="A304" s="13"/>
      <c r="B304" s="223"/>
      <c r="C304" s="224"/>
      <c r="D304" s="225" t="s">
        <v>139</v>
      </c>
      <c r="E304" s="224"/>
      <c r="F304" s="227" t="s">
        <v>907</v>
      </c>
      <c r="G304" s="224"/>
      <c r="H304" s="228">
        <v>1.1879999999999999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139</v>
      </c>
      <c r="AU304" s="234" t="s">
        <v>82</v>
      </c>
      <c r="AV304" s="13" t="s">
        <v>82</v>
      </c>
      <c r="AW304" s="13" t="s">
        <v>4</v>
      </c>
      <c r="AX304" s="13" t="s">
        <v>80</v>
      </c>
      <c r="AY304" s="234" t="s">
        <v>128</v>
      </c>
    </row>
    <row r="305" s="2" customFormat="1" ht="16.5" customHeight="1">
      <c r="A305" s="39"/>
      <c r="B305" s="40"/>
      <c r="C305" s="205" t="s">
        <v>453</v>
      </c>
      <c r="D305" s="205" t="s">
        <v>130</v>
      </c>
      <c r="E305" s="206" t="s">
        <v>908</v>
      </c>
      <c r="F305" s="207" t="s">
        <v>909</v>
      </c>
      <c r="G305" s="208" t="s">
        <v>258</v>
      </c>
      <c r="H305" s="209">
        <v>21.399999999999999</v>
      </c>
      <c r="I305" s="210"/>
      <c r="J305" s="211">
        <f>ROUND(I305*H305,2)</f>
        <v>0</v>
      </c>
      <c r="K305" s="207" t="s">
        <v>134</v>
      </c>
      <c r="L305" s="45"/>
      <c r="M305" s="212" t="s">
        <v>19</v>
      </c>
      <c r="N305" s="213" t="s">
        <v>43</v>
      </c>
      <c r="O305" s="85"/>
      <c r="P305" s="214">
        <f>O305*H305</f>
        <v>0</v>
      </c>
      <c r="Q305" s="214">
        <v>3.0000000000000001E-05</v>
      </c>
      <c r="R305" s="214">
        <f>Q305*H305</f>
        <v>0.00064199999999999999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135</v>
      </c>
      <c r="AT305" s="216" t="s">
        <v>130</v>
      </c>
      <c r="AU305" s="216" t="s">
        <v>82</v>
      </c>
      <c r="AY305" s="18" t="s">
        <v>128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80</v>
      </c>
      <c r="BK305" s="217">
        <f>ROUND(I305*H305,2)</f>
        <v>0</v>
      </c>
      <c r="BL305" s="18" t="s">
        <v>135</v>
      </c>
      <c r="BM305" s="216" t="s">
        <v>910</v>
      </c>
    </row>
    <row r="306" s="2" customFormat="1">
      <c r="A306" s="39"/>
      <c r="B306" s="40"/>
      <c r="C306" s="41"/>
      <c r="D306" s="218" t="s">
        <v>137</v>
      </c>
      <c r="E306" s="41"/>
      <c r="F306" s="219" t="s">
        <v>911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137</v>
      </c>
      <c r="AU306" s="18" t="s">
        <v>82</v>
      </c>
    </row>
    <row r="307" s="13" customFormat="1">
      <c r="A307" s="13"/>
      <c r="B307" s="223"/>
      <c r="C307" s="224"/>
      <c r="D307" s="225" t="s">
        <v>139</v>
      </c>
      <c r="E307" s="226" t="s">
        <v>19</v>
      </c>
      <c r="F307" s="227" t="s">
        <v>912</v>
      </c>
      <c r="G307" s="224"/>
      <c r="H307" s="228">
        <v>21.399999999999999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139</v>
      </c>
      <c r="AU307" s="234" t="s">
        <v>82</v>
      </c>
      <c r="AV307" s="13" t="s">
        <v>82</v>
      </c>
      <c r="AW307" s="13" t="s">
        <v>34</v>
      </c>
      <c r="AX307" s="13" t="s">
        <v>80</v>
      </c>
      <c r="AY307" s="234" t="s">
        <v>128</v>
      </c>
    </row>
    <row r="308" s="2" customFormat="1" ht="16.5" customHeight="1">
      <c r="A308" s="39"/>
      <c r="B308" s="40"/>
      <c r="C308" s="246" t="s">
        <v>459</v>
      </c>
      <c r="D308" s="246" t="s">
        <v>414</v>
      </c>
      <c r="E308" s="247" t="s">
        <v>913</v>
      </c>
      <c r="F308" s="248" t="s">
        <v>914</v>
      </c>
      <c r="G308" s="249" t="s">
        <v>258</v>
      </c>
      <c r="H308" s="250">
        <v>22.469999999999999</v>
      </c>
      <c r="I308" s="251"/>
      <c r="J308" s="252">
        <f>ROUND(I308*H308,2)</f>
        <v>0</v>
      </c>
      <c r="K308" s="248" t="s">
        <v>134</v>
      </c>
      <c r="L308" s="253"/>
      <c r="M308" s="254" t="s">
        <v>19</v>
      </c>
      <c r="N308" s="255" t="s">
        <v>43</v>
      </c>
      <c r="O308" s="85"/>
      <c r="P308" s="214">
        <f>O308*H308</f>
        <v>0</v>
      </c>
      <c r="Q308" s="214">
        <v>0.00042000000000000002</v>
      </c>
      <c r="R308" s="214">
        <f>Q308*H308</f>
        <v>0.0094374000000000003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178</v>
      </c>
      <c r="AT308" s="216" t="s">
        <v>414</v>
      </c>
      <c r="AU308" s="216" t="s">
        <v>82</v>
      </c>
      <c r="AY308" s="18" t="s">
        <v>128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135</v>
      </c>
      <c r="BM308" s="216" t="s">
        <v>915</v>
      </c>
    </row>
    <row r="309" s="13" customFormat="1">
      <c r="A309" s="13"/>
      <c r="B309" s="223"/>
      <c r="C309" s="224"/>
      <c r="D309" s="225" t="s">
        <v>139</v>
      </c>
      <c r="E309" s="224"/>
      <c r="F309" s="227" t="s">
        <v>916</v>
      </c>
      <c r="G309" s="224"/>
      <c r="H309" s="228">
        <v>22.469999999999999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139</v>
      </c>
      <c r="AU309" s="234" t="s">
        <v>82</v>
      </c>
      <c r="AV309" s="13" t="s">
        <v>82</v>
      </c>
      <c r="AW309" s="13" t="s">
        <v>4</v>
      </c>
      <c r="AX309" s="13" t="s">
        <v>80</v>
      </c>
      <c r="AY309" s="234" t="s">
        <v>128</v>
      </c>
    </row>
    <row r="310" s="2" customFormat="1" ht="16.5" customHeight="1">
      <c r="A310" s="39"/>
      <c r="B310" s="40"/>
      <c r="C310" s="205" t="s">
        <v>466</v>
      </c>
      <c r="D310" s="205" t="s">
        <v>130</v>
      </c>
      <c r="E310" s="206" t="s">
        <v>917</v>
      </c>
      <c r="F310" s="207" t="s">
        <v>918</v>
      </c>
      <c r="G310" s="208" t="s">
        <v>258</v>
      </c>
      <c r="H310" s="209">
        <v>83.400000000000006</v>
      </c>
      <c r="I310" s="210"/>
      <c r="J310" s="211">
        <f>ROUND(I310*H310,2)</f>
        <v>0</v>
      </c>
      <c r="K310" s="207" t="s">
        <v>134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135</v>
      </c>
      <c r="AT310" s="216" t="s">
        <v>130</v>
      </c>
      <c r="AU310" s="216" t="s">
        <v>82</v>
      </c>
      <c r="AY310" s="18" t="s">
        <v>128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135</v>
      </c>
      <c r="BM310" s="216" t="s">
        <v>919</v>
      </c>
    </row>
    <row r="311" s="2" customFormat="1">
      <c r="A311" s="39"/>
      <c r="B311" s="40"/>
      <c r="C311" s="41"/>
      <c r="D311" s="218" t="s">
        <v>137</v>
      </c>
      <c r="E311" s="41"/>
      <c r="F311" s="219" t="s">
        <v>920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137</v>
      </c>
      <c r="AU311" s="18" t="s">
        <v>82</v>
      </c>
    </row>
    <row r="312" s="13" customFormat="1">
      <c r="A312" s="13"/>
      <c r="B312" s="223"/>
      <c r="C312" s="224"/>
      <c r="D312" s="225" t="s">
        <v>139</v>
      </c>
      <c r="E312" s="226" t="s">
        <v>19</v>
      </c>
      <c r="F312" s="227" t="s">
        <v>921</v>
      </c>
      <c r="G312" s="224"/>
      <c r="H312" s="228">
        <v>60</v>
      </c>
      <c r="I312" s="229"/>
      <c r="J312" s="224"/>
      <c r="K312" s="224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139</v>
      </c>
      <c r="AU312" s="234" t="s">
        <v>82</v>
      </c>
      <c r="AV312" s="13" t="s">
        <v>82</v>
      </c>
      <c r="AW312" s="13" t="s">
        <v>34</v>
      </c>
      <c r="AX312" s="13" t="s">
        <v>72</v>
      </c>
      <c r="AY312" s="234" t="s">
        <v>128</v>
      </c>
    </row>
    <row r="313" s="13" customFormat="1">
      <c r="A313" s="13"/>
      <c r="B313" s="223"/>
      <c r="C313" s="224"/>
      <c r="D313" s="225" t="s">
        <v>139</v>
      </c>
      <c r="E313" s="226" t="s">
        <v>19</v>
      </c>
      <c r="F313" s="227" t="s">
        <v>922</v>
      </c>
      <c r="G313" s="224"/>
      <c r="H313" s="228">
        <v>23.399999999999999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139</v>
      </c>
      <c r="AU313" s="234" t="s">
        <v>82</v>
      </c>
      <c r="AV313" s="13" t="s">
        <v>82</v>
      </c>
      <c r="AW313" s="13" t="s">
        <v>34</v>
      </c>
      <c r="AX313" s="13" t="s">
        <v>72</v>
      </c>
      <c r="AY313" s="234" t="s">
        <v>128</v>
      </c>
    </row>
    <row r="314" s="14" customFormat="1">
      <c r="A314" s="14"/>
      <c r="B314" s="235"/>
      <c r="C314" s="236"/>
      <c r="D314" s="225" t="s">
        <v>139</v>
      </c>
      <c r="E314" s="237" t="s">
        <v>19</v>
      </c>
      <c r="F314" s="238" t="s">
        <v>153</v>
      </c>
      <c r="G314" s="236"/>
      <c r="H314" s="239">
        <v>83.400000000000006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139</v>
      </c>
      <c r="AU314" s="245" t="s">
        <v>82</v>
      </c>
      <c r="AV314" s="14" t="s">
        <v>135</v>
      </c>
      <c r="AW314" s="14" t="s">
        <v>34</v>
      </c>
      <c r="AX314" s="14" t="s">
        <v>80</v>
      </c>
      <c r="AY314" s="245" t="s">
        <v>128</v>
      </c>
    </row>
    <row r="315" s="2" customFormat="1" ht="16.5" customHeight="1">
      <c r="A315" s="39"/>
      <c r="B315" s="40"/>
      <c r="C315" s="246" t="s">
        <v>472</v>
      </c>
      <c r="D315" s="246" t="s">
        <v>414</v>
      </c>
      <c r="E315" s="247" t="s">
        <v>923</v>
      </c>
      <c r="F315" s="248" t="s">
        <v>924</v>
      </c>
      <c r="G315" s="249" t="s">
        <v>258</v>
      </c>
      <c r="H315" s="250">
        <v>63</v>
      </c>
      <c r="I315" s="251"/>
      <c r="J315" s="252">
        <f>ROUND(I315*H315,2)</f>
        <v>0</v>
      </c>
      <c r="K315" s="248" t="s">
        <v>134</v>
      </c>
      <c r="L315" s="253"/>
      <c r="M315" s="254" t="s">
        <v>19</v>
      </c>
      <c r="N315" s="255" t="s">
        <v>43</v>
      </c>
      <c r="O315" s="85"/>
      <c r="P315" s="214">
        <f>O315*H315</f>
        <v>0</v>
      </c>
      <c r="Q315" s="214">
        <v>3.0000000000000001E-05</v>
      </c>
      <c r="R315" s="214">
        <f>Q315*H315</f>
        <v>0.00189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178</v>
      </c>
      <c r="AT315" s="216" t="s">
        <v>414</v>
      </c>
      <c r="AU315" s="216" t="s">
        <v>82</v>
      </c>
      <c r="AY315" s="18" t="s">
        <v>128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135</v>
      </c>
      <c r="BM315" s="216" t="s">
        <v>925</v>
      </c>
    </row>
    <row r="316" s="13" customFormat="1">
      <c r="A316" s="13"/>
      <c r="B316" s="223"/>
      <c r="C316" s="224"/>
      <c r="D316" s="225" t="s">
        <v>139</v>
      </c>
      <c r="E316" s="226" t="s">
        <v>19</v>
      </c>
      <c r="F316" s="227" t="s">
        <v>921</v>
      </c>
      <c r="G316" s="224"/>
      <c r="H316" s="228">
        <v>60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139</v>
      </c>
      <c r="AU316" s="234" t="s">
        <v>82</v>
      </c>
      <c r="AV316" s="13" t="s">
        <v>82</v>
      </c>
      <c r="AW316" s="13" t="s">
        <v>34</v>
      </c>
      <c r="AX316" s="13" t="s">
        <v>80</v>
      </c>
      <c r="AY316" s="234" t="s">
        <v>128</v>
      </c>
    </row>
    <row r="317" s="13" customFormat="1">
      <c r="A317" s="13"/>
      <c r="B317" s="223"/>
      <c r="C317" s="224"/>
      <c r="D317" s="225" t="s">
        <v>139</v>
      </c>
      <c r="E317" s="224"/>
      <c r="F317" s="227" t="s">
        <v>926</v>
      </c>
      <c r="G317" s="224"/>
      <c r="H317" s="228">
        <v>63</v>
      </c>
      <c r="I317" s="229"/>
      <c r="J317" s="224"/>
      <c r="K317" s="224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139</v>
      </c>
      <c r="AU317" s="234" t="s">
        <v>82</v>
      </c>
      <c r="AV317" s="13" t="s">
        <v>82</v>
      </c>
      <c r="AW317" s="13" t="s">
        <v>4</v>
      </c>
      <c r="AX317" s="13" t="s">
        <v>80</v>
      </c>
      <c r="AY317" s="234" t="s">
        <v>128</v>
      </c>
    </row>
    <row r="318" s="2" customFormat="1" ht="16.5" customHeight="1">
      <c r="A318" s="39"/>
      <c r="B318" s="40"/>
      <c r="C318" s="246" t="s">
        <v>477</v>
      </c>
      <c r="D318" s="246" t="s">
        <v>414</v>
      </c>
      <c r="E318" s="247" t="s">
        <v>927</v>
      </c>
      <c r="F318" s="248" t="s">
        <v>928</v>
      </c>
      <c r="G318" s="249" t="s">
        <v>258</v>
      </c>
      <c r="H318" s="250">
        <v>24.57</v>
      </c>
      <c r="I318" s="251"/>
      <c r="J318" s="252">
        <f>ROUND(I318*H318,2)</f>
        <v>0</v>
      </c>
      <c r="K318" s="248" t="s">
        <v>134</v>
      </c>
      <c r="L318" s="253"/>
      <c r="M318" s="254" t="s">
        <v>19</v>
      </c>
      <c r="N318" s="255" t="s">
        <v>43</v>
      </c>
      <c r="O318" s="85"/>
      <c r="P318" s="214">
        <f>O318*H318</f>
        <v>0</v>
      </c>
      <c r="Q318" s="214">
        <v>4.0000000000000003E-05</v>
      </c>
      <c r="R318" s="214">
        <f>Q318*H318</f>
        <v>0.00098280000000000004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178</v>
      </c>
      <c r="AT318" s="216" t="s">
        <v>414</v>
      </c>
      <c r="AU318" s="216" t="s">
        <v>82</v>
      </c>
      <c r="AY318" s="18" t="s">
        <v>128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135</v>
      </c>
      <c r="BM318" s="216" t="s">
        <v>929</v>
      </c>
    </row>
    <row r="319" s="13" customFormat="1">
      <c r="A319" s="13"/>
      <c r="B319" s="223"/>
      <c r="C319" s="224"/>
      <c r="D319" s="225" t="s">
        <v>139</v>
      </c>
      <c r="E319" s="226" t="s">
        <v>19</v>
      </c>
      <c r="F319" s="227" t="s">
        <v>922</v>
      </c>
      <c r="G319" s="224"/>
      <c r="H319" s="228">
        <v>23.399999999999999</v>
      </c>
      <c r="I319" s="229"/>
      <c r="J319" s="224"/>
      <c r="K319" s="224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139</v>
      </c>
      <c r="AU319" s="234" t="s">
        <v>82</v>
      </c>
      <c r="AV319" s="13" t="s">
        <v>82</v>
      </c>
      <c r="AW319" s="13" t="s">
        <v>34</v>
      </c>
      <c r="AX319" s="13" t="s">
        <v>80</v>
      </c>
      <c r="AY319" s="234" t="s">
        <v>128</v>
      </c>
    </row>
    <row r="320" s="13" customFormat="1">
      <c r="A320" s="13"/>
      <c r="B320" s="223"/>
      <c r="C320" s="224"/>
      <c r="D320" s="225" t="s">
        <v>139</v>
      </c>
      <c r="E320" s="224"/>
      <c r="F320" s="227" t="s">
        <v>930</v>
      </c>
      <c r="G320" s="224"/>
      <c r="H320" s="228">
        <v>24.57</v>
      </c>
      <c r="I320" s="229"/>
      <c r="J320" s="224"/>
      <c r="K320" s="224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139</v>
      </c>
      <c r="AU320" s="234" t="s">
        <v>82</v>
      </c>
      <c r="AV320" s="13" t="s">
        <v>82</v>
      </c>
      <c r="AW320" s="13" t="s">
        <v>4</v>
      </c>
      <c r="AX320" s="13" t="s">
        <v>80</v>
      </c>
      <c r="AY320" s="234" t="s">
        <v>128</v>
      </c>
    </row>
    <row r="321" s="2" customFormat="1" ht="24.15" customHeight="1">
      <c r="A321" s="39"/>
      <c r="B321" s="40"/>
      <c r="C321" s="205" t="s">
        <v>483</v>
      </c>
      <c r="D321" s="205" t="s">
        <v>130</v>
      </c>
      <c r="E321" s="206" t="s">
        <v>931</v>
      </c>
      <c r="F321" s="207" t="s">
        <v>932</v>
      </c>
      <c r="G321" s="208" t="s">
        <v>133</v>
      </c>
      <c r="H321" s="209">
        <v>2.73</v>
      </c>
      <c r="I321" s="210"/>
      <c r="J321" s="211">
        <f>ROUND(I321*H321,2)</f>
        <v>0</v>
      </c>
      <c r="K321" s="207" t="s">
        <v>134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0.058459999999999998</v>
      </c>
      <c r="R321" s="214">
        <f>Q321*H321</f>
        <v>0.15959579999999998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135</v>
      </c>
      <c r="AT321" s="216" t="s">
        <v>130</v>
      </c>
      <c r="AU321" s="216" t="s">
        <v>82</v>
      </c>
      <c r="AY321" s="18" t="s">
        <v>128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135</v>
      </c>
      <c r="BM321" s="216" t="s">
        <v>933</v>
      </c>
    </row>
    <row r="322" s="2" customFormat="1">
      <c r="A322" s="39"/>
      <c r="B322" s="40"/>
      <c r="C322" s="41"/>
      <c r="D322" s="218" t="s">
        <v>137</v>
      </c>
      <c r="E322" s="41"/>
      <c r="F322" s="219" t="s">
        <v>934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137</v>
      </c>
      <c r="AU322" s="18" t="s">
        <v>82</v>
      </c>
    </row>
    <row r="323" s="13" customFormat="1">
      <c r="A323" s="13"/>
      <c r="B323" s="223"/>
      <c r="C323" s="224"/>
      <c r="D323" s="225" t="s">
        <v>139</v>
      </c>
      <c r="E323" s="226" t="s">
        <v>19</v>
      </c>
      <c r="F323" s="227" t="s">
        <v>848</v>
      </c>
      <c r="G323" s="224"/>
      <c r="H323" s="228">
        <v>2.73</v>
      </c>
      <c r="I323" s="229"/>
      <c r="J323" s="224"/>
      <c r="K323" s="224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139</v>
      </c>
      <c r="AU323" s="234" t="s">
        <v>82</v>
      </c>
      <c r="AV323" s="13" t="s">
        <v>82</v>
      </c>
      <c r="AW323" s="13" t="s">
        <v>34</v>
      </c>
      <c r="AX323" s="13" t="s">
        <v>80</v>
      </c>
      <c r="AY323" s="234" t="s">
        <v>128</v>
      </c>
    </row>
    <row r="324" s="2" customFormat="1" ht="24.15" customHeight="1">
      <c r="A324" s="39"/>
      <c r="B324" s="40"/>
      <c r="C324" s="205" t="s">
        <v>489</v>
      </c>
      <c r="D324" s="205" t="s">
        <v>130</v>
      </c>
      <c r="E324" s="206" t="s">
        <v>935</v>
      </c>
      <c r="F324" s="207" t="s">
        <v>936</v>
      </c>
      <c r="G324" s="208" t="s">
        <v>133</v>
      </c>
      <c r="H324" s="209">
        <v>92.400000000000006</v>
      </c>
      <c r="I324" s="210"/>
      <c r="J324" s="211">
        <f>ROUND(I324*H324,2)</f>
        <v>0</v>
      </c>
      <c r="K324" s="207" t="s">
        <v>134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0.0027000000000000001</v>
      </c>
      <c r="R324" s="214">
        <f>Q324*H324</f>
        <v>0.24948000000000004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135</v>
      </c>
      <c r="AT324" s="216" t="s">
        <v>130</v>
      </c>
      <c r="AU324" s="216" t="s">
        <v>82</v>
      </c>
      <c r="AY324" s="18" t="s">
        <v>128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135</v>
      </c>
      <c r="BM324" s="216" t="s">
        <v>937</v>
      </c>
    </row>
    <row r="325" s="2" customFormat="1">
      <c r="A325" s="39"/>
      <c r="B325" s="40"/>
      <c r="C325" s="41"/>
      <c r="D325" s="218" t="s">
        <v>137</v>
      </c>
      <c r="E325" s="41"/>
      <c r="F325" s="219" t="s">
        <v>938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137</v>
      </c>
      <c r="AU325" s="18" t="s">
        <v>82</v>
      </c>
    </row>
    <row r="326" s="13" customFormat="1">
      <c r="A326" s="13"/>
      <c r="B326" s="223"/>
      <c r="C326" s="224"/>
      <c r="D326" s="225" t="s">
        <v>139</v>
      </c>
      <c r="E326" s="226" t="s">
        <v>19</v>
      </c>
      <c r="F326" s="227" t="s">
        <v>717</v>
      </c>
      <c r="G326" s="224"/>
      <c r="H326" s="228">
        <v>85.379999999999995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139</v>
      </c>
      <c r="AU326" s="234" t="s">
        <v>82</v>
      </c>
      <c r="AV326" s="13" t="s">
        <v>82</v>
      </c>
      <c r="AW326" s="13" t="s">
        <v>34</v>
      </c>
      <c r="AX326" s="13" t="s">
        <v>72</v>
      </c>
      <c r="AY326" s="234" t="s">
        <v>128</v>
      </c>
    </row>
    <row r="327" s="13" customFormat="1">
      <c r="A327" s="13"/>
      <c r="B327" s="223"/>
      <c r="C327" s="224"/>
      <c r="D327" s="225" t="s">
        <v>139</v>
      </c>
      <c r="E327" s="226" t="s">
        <v>19</v>
      </c>
      <c r="F327" s="227" t="s">
        <v>880</v>
      </c>
      <c r="G327" s="224"/>
      <c r="H327" s="228">
        <v>7.0199999999999996</v>
      </c>
      <c r="I327" s="229"/>
      <c r="J327" s="224"/>
      <c r="K327" s="224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139</v>
      </c>
      <c r="AU327" s="234" t="s">
        <v>82</v>
      </c>
      <c r="AV327" s="13" t="s">
        <v>82</v>
      </c>
      <c r="AW327" s="13" t="s">
        <v>34</v>
      </c>
      <c r="AX327" s="13" t="s">
        <v>72</v>
      </c>
      <c r="AY327" s="234" t="s">
        <v>128</v>
      </c>
    </row>
    <row r="328" s="14" customFormat="1">
      <c r="A328" s="14"/>
      <c r="B328" s="235"/>
      <c r="C328" s="236"/>
      <c r="D328" s="225" t="s">
        <v>139</v>
      </c>
      <c r="E328" s="237" t="s">
        <v>19</v>
      </c>
      <c r="F328" s="238" t="s">
        <v>153</v>
      </c>
      <c r="G328" s="236"/>
      <c r="H328" s="239">
        <v>92.399999999999991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139</v>
      </c>
      <c r="AU328" s="245" t="s">
        <v>82</v>
      </c>
      <c r="AV328" s="14" t="s">
        <v>135</v>
      </c>
      <c r="AW328" s="14" t="s">
        <v>34</v>
      </c>
      <c r="AX328" s="14" t="s">
        <v>80</v>
      </c>
      <c r="AY328" s="245" t="s">
        <v>128</v>
      </c>
    </row>
    <row r="329" s="2" customFormat="1" ht="24.15" customHeight="1">
      <c r="A329" s="39"/>
      <c r="B329" s="40"/>
      <c r="C329" s="205" t="s">
        <v>494</v>
      </c>
      <c r="D329" s="205" t="s">
        <v>130</v>
      </c>
      <c r="E329" s="206" t="s">
        <v>939</v>
      </c>
      <c r="F329" s="207" t="s">
        <v>940</v>
      </c>
      <c r="G329" s="208" t="s">
        <v>133</v>
      </c>
      <c r="H329" s="209">
        <v>11.16</v>
      </c>
      <c r="I329" s="210"/>
      <c r="J329" s="211">
        <f>ROUND(I329*H329,2)</f>
        <v>0</v>
      </c>
      <c r="K329" s="207" t="s">
        <v>134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135</v>
      </c>
      <c r="AT329" s="216" t="s">
        <v>130</v>
      </c>
      <c r="AU329" s="216" t="s">
        <v>82</v>
      </c>
      <c r="AY329" s="18" t="s">
        <v>128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135</v>
      </c>
      <c r="BM329" s="216" t="s">
        <v>941</v>
      </c>
    </row>
    <row r="330" s="2" customFormat="1">
      <c r="A330" s="39"/>
      <c r="B330" s="40"/>
      <c r="C330" s="41"/>
      <c r="D330" s="218" t="s">
        <v>137</v>
      </c>
      <c r="E330" s="41"/>
      <c r="F330" s="219" t="s">
        <v>942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137</v>
      </c>
      <c r="AU330" s="18" t="s">
        <v>82</v>
      </c>
    </row>
    <row r="331" s="13" customFormat="1">
      <c r="A331" s="13"/>
      <c r="B331" s="223"/>
      <c r="C331" s="224"/>
      <c r="D331" s="225" t="s">
        <v>139</v>
      </c>
      <c r="E331" s="226" t="s">
        <v>19</v>
      </c>
      <c r="F331" s="227" t="s">
        <v>943</v>
      </c>
      <c r="G331" s="224"/>
      <c r="H331" s="228">
        <v>11.16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139</v>
      </c>
      <c r="AU331" s="234" t="s">
        <v>82</v>
      </c>
      <c r="AV331" s="13" t="s">
        <v>82</v>
      </c>
      <c r="AW331" s="13" t="s">
        <v>34</v>
      </c>
      <c r="AX331" s="13" t="s">
        <v>80</v>
      </c>
      <c r="AY331" s="234" t="s">
        <v>128</v>
      </c>
    </row>
    <row r="332" s="2" customFormat="1" ht="21.75" customHeight="1">
      <c r="A332" s="39"/>
      <c r="B332" s="40"/>
      <c r="C332" s="205" t="s">
        <v>502</v>
      </c>
      <c r="D332" s="205" t="s">
        <v>130</v>
      </c>
      <c r="E332" s="206" t="s">
        <v>944</v>
      </c>
      <c r="F332" s="207" t="s">
        <v>945</v>
      </c>
      <c r="G332" s="208" t="s">
        <v>148</v>
      </c>
      <c r="H332" s="209">
        <v>1.7470000000000001</v>
      </c>
      <c r="I332" s="210"/>
      <c r="J332" s="211">
        <f>ROUND(I332*H332,2)</f>
        <v>0</v>
      </c>
      <c r="K332" s="207" t="s">
        <v>134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2.3010199999999998</v>
      </c>
      <c r="R332" s="214">
        <f>Q332*H332</f>
        <v>4.0198819400000003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135</v>
      </c>
      <c r="AT332" s="216" t="s">
        <v>130</v>
      </c>
      <c r="AU332" s="216" t="s">
        <v>82</v>
      </c>
      <c r="AY332" s="18" t="s">
        <v>128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135</v>
      </c>
      <c r="BM332" s="216" t="s">
        <v>946</v>
      </c>
    </row>
    <row r="333" s="2" customFormat="1">
      <c r="A333" s="39"/>
      <c r="B333" s="40"/>
      <c r="C333" s="41"/>
      <c r="D333" s="218" t="s">
        <v>137</v>
      </c>
      <c r="E333" s="41"/>
      <c r="F333" s="219" t="s">
        <v>947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137</v>
      </c>
      <c r="AU333" s="18" t="s">
        <v>82</v>
      </c>
    </row>
    <row r="334" s="13" customFormat="1">
      <c r="A334" s="13"/>
      <c r="B334" s="223"/>
      <c r="C334" s="224"/>
      <c r="D334" s="225" t="s">
        <v>139</v>
      </c>
      <c r="E334" s="226" t="s">
        <v>19</v>
      </c>
      <c r="F334" s="227" t="s">
        <v>948</v>
      </c>
      <c r="G334" s="224"/>
      <c r="H334" s="228">
        <v>1.7470000000000001</v>
      </c>
      <c r="I334" s="229"/>
      <c r="J334" s="224"/>
      <c r="K334" s="224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139</v>
      </c>
      <c r="AU334" s="234" t="s">
        <v>82</v>
      </c>
      <c r="AV334" s="13" t="s">
        <v>82</v>
      </c>
      <c r="AW334" s="13" t="s">
        <v>34</v>
      </c>
      <c r="AX334" s="13" t="s">
        <v>80</v>
      </c>
      <c r="AY334" s="234" t="s">
        <v>128</v>
      </c>
    </row>
    <row r="335" s="2" customFormat="1" ht="21.75" customHeight="1">
      <c r="A335" s="39"/>
      <c r="B335" s="40"/>
      <c r="C335" s="205" t="s">
        <v>508</v>
      </c>
      <c r="D335" s="205" t="s">
        <v>130</v>
      </c>
      <c r="E335" s="206" t="s">
        <v>949</v>
      </c>
      <c r="F335" s="207" t="s">
        <v>950</v>
      </c>
      <c r="G335" s="208" t="s">
        <v>148</v>
      </c>
      <c r="H335" s="209">
        <v>0.78200000000000003</v>
      </c>
      <c r="I335" s="210"/>
      <c r="J335" s="211">
        <f>ROUND(I335*H335,2)</f>
        <v>0</v>
      </c>
      <c r="K335" s="207" t="s">
        <v>134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2.3010199999999998</v>
      </c>
      <c r="R335" s="214">
        <f>Q335*H335</f>
        <v>1.79939764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135</v>
      </c>
      <c r="AT335" s="216" t="s">
        <v>130</v>
      </c>
      <c r="AU335" s="216" t="s">
        <v>82</v>
      </c>
      <c r="AY335" s="18" t="s">
        <v>128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80</v>
      </c>
      <c r="BK335" s="217">
        <f>ROUND(I335*H335,2)</f>
        <v>0</v>
      </c>
      <c r="BL335" s="18" t="s">
        <v>135</v>
      </c>
      <c r="BM335" s="216" t="s">
        <v>951</v>
      </c>
    </row>
    <row r="336" s="2" customFormat="1">
      <c r="A336" s="39"/>
      <c r="B336" s="40"/>
      <c r="C336" s="41"/>
      <c r="D336" s="218" t="s">
        <v>137</v>
      </c>
      <c r="E336" s="41"/>
      <c r="F336" s="219" t="s">
        <v>952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137</v>
      </c>
      <c r="AU336" s="18" t="s">
        <v>82</v>
      </c>
    </row>
    <row r="337" s="13" customFormat="1">
      <c r="A337" s="13"/>
      <c r="B337" s="223"/>
      <c r="C337" s="224"/>
      <c r="D337" s="225" t="s">
        <v>139</v>
      </c>
      <c r="E337" s="226" t="s">
        <v>19</v>
      </c>
      <c r="F337" s="227" t="s">
        <v>953</v>
      </c>
      <c r="G337" s="224"/>
      <c r="H337" s="228">
        <v>0.78200000000000003</v>
      </c>
      <c r="I337" s="229"/>
      <c r="J337" s="224"/>
      <c r="K337" s="224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139</v>
      </c>
      <c r="AU337" s="234" t="s">
        <v>82</v>
      </c>
      <c r="AV337" s="13" t="s">
        <v>82</v>
      </c>
      <c r="AW337" s="13" t="s">
        <v>34</v>
      </c>
      <c r="AX337" s="13" t="s">
        <v>80</v>
      </c>
      <c r="AY337" s="234" t="s">
        <v>128</v>
      </c>
    </row>
    <row r="338" s="2" customFormat="1" ht="21.75" customHeight="1">
      <c r="A338" s="39"/>
      <c r="B338" s="40"/>
      <c r="C338" s="205" t="s">
        <v>514</v>
      </c>
      <c r="D338" s="205" t="s">
        <v>130</v>
      </c>
      <c r="E338" s="206" t="s">
        <v>954</v>
      </c>
      <c r="F338" s="207" t="s">
        <v>955</v>
      </c>
      <c r="G338" s="208" t="s">
        <v>148</v>
      </c>
      <c r="H338" s="209">
        <v>2.5289999999999999</v>
      </c>
      <c r="I338" s="210"/>
      <c r="J338" s="211">
        <f>ROUND(I338*H338,2)</f>
        <v>0</v>
      </c>
      <c r="K338" s="207" t="s">
        <v>134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135</v>
      </c>
      <c r="AT338" s="216" t="s">
        <v>130</v>
      </c>
      <c r="AU338" s="216" t="s">
        <v>82</v>
      </c>
      <c r="AY338" s="18" t="s">
        <v>128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135</v>
      </c>
      <c r="BM338" s="216" t="s">
        <v>956</v>
      </c>
    </row>
    <row r="339" s="2" customFormat="1">
      <c r="A339" s="39"/>
      <c r="B339" s="40"/>
      <c r="C339" s="41"/>
      <c r="D339" s="218" t="s">
        <v>137</v>
      </c>
      <c r="E339" s="41"/>
      <c r="F339" s="219" t="s">
        <v>957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137</v>
      </c>
      <c r="AU339" s="18" t="s">
        <v>82</v>
      </c>
    </row>
    <row r="340" s="13" customFormat="1">
      <c r="A340" s="13"/>
      <c r="B340" s="223"/>
      <c r="C340" s="224"/>
      <c r="D340" s="225" t="s">
        <v>139</v>
      </c>
      <c r="E340" s="226" t="s">
        <v>19</v>
      </c>
      <c r="F340" s="227" t="s">
        <v>948</v>
      </c>
      <c r="G340" s="224"/>
      <c r="H340" s="228">
        <v>1.7470000000000001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139</v>
      </c>
      <c r="AU340" s="234" t="s">
        <v>82</v>
      </c>
      <c r="AV340" s="13" t="s">
        <v>82</v>
      </c>
      <c r="AW340" s="13" t="s">
        <v>34</v>
      </c>
      <c r="AX340" s="13" t="s">
        <v>72</v>
      </c>
      <c r="AY340" s="234" t="s">
        <v>128</v>
      </c>
    </row>
    <row r="341" s="13" customFormat="1">
      <c r="A341" s="13"/>
      <c r="B341" s="223"/>
      <c r="C341" s="224"/>
      <c r="D341" s="225" t="s">
        <v>139</v>
      </c>
      <c r="E341" s="226" t="s">
        <v>19</v>
      </c>
      <c r="F341" s="227" t="s">
        <v>953</v>
      </c>
      <c r="G341" s="224"/>
      <c r="H341" s="228">
        <v>0.78200000000000003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139</v>
      </c>
      <c r="AU341" s="234" t="s">
        <v>82</v>
      </c>
      <c r="AV341" s="13" t="s">
        <v>82</v>
      </c>
      <c r="AW341" s="13" t="s">
        <v>34</v>
      </c>
      <c r="AX341" s="13" t="s">
        <v>72</v>
      </c>
      <c r="AY341" s="234" t="s">
        <v>128</v>
      </c>
    </row>
    <row r="342" s="14" customFormat="1">
      <c r="A342" s="14"/>
      <c r="B342" s="235"/>
      <c r="C342" s="236"/>
      <c r="D342" s="225" t="s">
        <v>139</v>
      </c>
      <c r="E342" s="237" t="s">
        <v>19</v>
      </c>
      <c r="F342" s="238" t="s">
        <v>153</v>
      </c>
      <c r="G342" s="236"/>
      <c r="H342" s="239">
        <v>2.5289999999999999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139</v>
      </c>
      <c r="AU342" s="245" t="s">
        <v>82</v>
      </c>
      <c r="AV342" s="14" t="s">
        <v>135</v>
      </c>
      <c r="AW342" s="14" t="s">
        <v>34</v>
      </c>
      <c r="AX342" s="14" t="s">
        <v>80</v>
      </c>
      <c r="AY342" s="245" t="s">
        <v>128</v>
      </c>
    </row>
    <row r="343" s="2" customFormat="1" ht="24.15" customHeight="1">
      <c r="A343" s="39"/>
      <c r="B343" s="40"/>
      <c r="C343" s="205" t="s">
        <v>522</v>
      </c>
      <c r="D343" s="205" t="s">
        <v>130</v>
      </c>
      <c r="E343" s="206" t="s">
        <v>958</v>
      </c>
      <c r="F343" s="207" t="s">
        <v>959</v>
      </c>
      <c r="G343" s="208" t="s">
        <v>148</v>
      </c>
      <c r="H343" s="209">
        <v>2.5289999999999999</v>
      </c>
      <c r="I343" s="210"/>
      <c r="J343" s="211">
        <f>ROUND(I343*H343,2)</f>
        <v>0</v>
      </c>
      <c r="K343" s="207" t="s">
        <v>134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135</v>
      </c>
      <c r="AT343" s="216" t="s">
        <v>130</v>
      </c>
      <c r="AU343" s="216" t="s">
        <v>82</v>
      </c>
      <c r="AY343" s="18" t="s">
        <v>128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135</v>
      </c>
      <c r="BM343" s="216" t="s">
        <v>960</v>
      </c>
    </row>
    <row r="344" s="2" customFormat="1">
      <c r="A344" s="39"/>
      <c r="B344" s="40"/>
      <c r="C344" s="41"/>
      <c r="D344" s="218" t="s">
        <v>137</v>
      </c>
      <c r="E344" s="41"/>
      <c r="F344" s="219" t="s">
        <v>961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137</v>
      </c>
      <c r="AU344" s="18" t="s">
        <v>82</v>
      </c>
    </row>
    <row r="345" s="13" customFormat="1">
      <c r="A345" s="13"/>
      <c r="B345" s="223"/>
      <c r="C345" s="224"/>
      <c r="D345" s="225" t="s">
        <v>139</v>
      </c>
      <c r="E345" s="226" t="s">
        <v>19</v>
      </c>
      <c r="F345" s="227" t="s">
        <v>948</v>
      </c>
      <c r="G345" s="224"/>
      <c r="H345" s="228">
        <v>1.7470000000000001</v>
      </c>
      <c r="I345" s="229"/>
      <c r="J345" s="224"/>
      <c r="K345" s="224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139</v>
      </c>
      <c r="AU345" s="234" t="s">
        <v>82</v>
      </c>
      <c r="AV345" s="13" t="s">
        <v>82</v>
      </c>
      <c r="AW345" s="13" t="s">
        <v>34</v>
      </c>
      <c r="AX345" s="13" t="s">
        <v>72</v>
      </c>
      <c r="AY345" s="234" t="s">
        <v>128</v>
      </c>
    </row>
    <row r="346" s="13" customFormat="1">
      <c r="A346" s="13"/>
      <c r="B346" s="223"/>
      <c r="C346" s="224"/>
      <c r="D346" s="225" t="s">
        <v>139</v>
      </c>
      <c r="E346" s="226" t="s">
        <v>19</v>
      </c>
      <c r="F346" s="227" t="s">
        <v>953</v>
      </c>
      <c r="G346" s="224"/>
      <c r="H346" s="228">
        <v>0.78200000000000003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139</v>
      </c>
      <c r="AU346" s="234" t="s">
        <v>82</v>
      </c>
      <c r="AV346" s="13" t="s">
        <v>82</v>
      </c>
      <c r="AW346" s="13" t="s">
        <v>34</v>
      </c>
      <c r="AX346" s="13" t="s">
        <v>72</v>
      </c>
      <c r="AY346" s="234" t="s">
        <v>128</v>
      </c>
    </row>
    <row r="347" s="14" customFormat="1">
      <c r="A347" s="14"/>
      <c r="B347" s="235"/>
      <c r="C347" s="236"/>
      <c r="D347" s="225" t="s">
        <v>139</v>
      </c>
      <c r="E347" s="237" t="s">
        <v>19</v>
      </c>
      <c r="F347" s="238" t="s">
        <v>153</v>
      </c>
      <c r="G347" s="236"/>
      <c r="H347" s="239">
        <v>2.5289999999999999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139</v>
      </c>
      <c r="AU347" s="245" t="s">
        <v>82</v>
      </c>
      <c r="AV347" s="14" t="s">
        <v>135</v>
      </c>
      <c r="AW347" s="14" t="s">
        <v>34</v>
      </c>
      <c r="AX347" s="14" t="s">
        <v>80</v>
      </c>
      <c r="AY347" s="245" t="s">
        <v>128</v>
      </c>
    </row>
    <row r="348" s="2" customFormat="1" ht="16.5" customHeight="1">
      <c r="A348" s="39"/>
      <c r="B348" s="40"/>
      <c r="C348" s="205" t="s">
        <v>528</v>
      </c>
      <c r="D348" s="205" t="s">
        <v>130</v>
      </c>
      <c r="E348" s="206" t="s">
        <v>962</v>
      </c>
      <c r="F348" s="207" t="s">
        <v>963</v>
      </c>
      <c r="G348" s="208" t="s">
        <v>174</v>
      </c>
      <c r="H348" s="209">
        <v>0.22700000000000001</v>
      </c>
      <c r="I348" s="210"/>
      <c r="J348" s="211">
        <f>ROUND(I348*H348,2)</f>
        <v>0</v>
      </c>
      <c r="K348" s="207" t="s">
        <v>134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1.06277</v>
      </c>
      <c r="R348" s="214">
        <f>Q348*H348</f>
        <v>0.24124879000000002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135</v>
      </c>
      <c r="AT348" s="216" t="s">
        <v>130</v>
      </c>
      <c r="AU348" s="216" t="s">
        <v>82</v>
      </c>
      <c r="AY348" s="18" t="s">
        <v>128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135</v>
      </c>
      <c r="BM348" s="216" t="s">
        <v>964</v>
      </c>
    </row>
    <row r="349" s="2" customFormat="1">
      <c r="A349" s="39"/>
      <c r="B349" s="40"/>
      <c r="C349" s="41"/>
      <c r="D349" s="218" t="s">
        <v>137</v>
      </c>
      <c r="E349" s="41"/>
      <c r="F349" s="219" t="s">
        <v>965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137</v>
      </c>
      <c r="AU349" s="18" t="s">
        <v>82</v>
      </c>
    </row>
    <row r="350" s="15" customFormat="1">
      <c r="A350" s="15"/>
      <c r="B350" s="261"/>
      <c r="C350" s="262"/>
      <c r="D350" s="225" t="s">
        <v>139</v>
      </c>
      <c r="E350" s="263" t="s">
        <v>19</v>
      </c>
      <c r="F350" s="264" t="s">
        <v>673</v>
      </c>
      <c r="G350" s="262"/>
      <c r="H350" s="263" t="s">
        <v>19</v>
      </c>
      <c r="I350" s="265"/>
      <c r="J350" s="262"/>
      <c r="K350" s="262"/>
      <c r="L350" s="266"/>
      <c r="M350" s="267"/>
      <c r="N350" s="268"/>
      <c r="O350" s="268"/>
      <c r="P350" s="268"/>
      <c r="Q350" s="268"/>
      <c r="R350" s="268"/>
      <c r="S350" s="268"/>
      <c r="T350" s="26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0" t="s">
        <v>139</v>
      </c>
      <c r="AU350" s="270" t="s">
        <v>82</v>
      </c>
      <c r="AV350" s="15" t="s">
        <v>80</v>
      </c>
      <c r="AW350" s="15" t="s">
        <v>34</v>
      </c>
      <c r="AX350" s="15" t="s">
        <v>72</v>
      </c>
      <c r="AY350" s="270" t="s">
        <v>128</v>
      </c>
    </row>
    <row r="351" s="13" customFormat="1">
      <c r="A351" s="13"/>
      <c r="B351" s="223"/>
      <c r="C351" s="224"/>
      <c r="D351" s="225" t="s">
        <v>139</v>
      </c>
      <c r="E351" s="226" t="s">
        <v>19</v>
      </c>
      <c r="F351" s="227" t="s">
        <v>966</v>
      </c>
      <c r="G351" s="224"/>
      <c r="H351" s="228">
        <v>0.070000000000000007</v>
      </c>
      <c r="I351" s="229"/>
      <c r="J351" s="224"/>
      <c r="K351" s="224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139</v>
      </c>
      <c r="AU351" s="234" t="s">
        <v>82</v>
      </c>
      <c r="AV351" s="13" t="s">
        <v>82</v>
      </c>
      <c r="AW351" s="13" t="s">
        <v>34</v>
      </c>
      <c r="AX351" s="13" t="s">
        <v>72</v>
      </c>
      <c r="AY351" s="234" t="s">
        <v>128</v>
      </c>
    </row>
    <row r="352" s="13" customFormat="1">
      <c r="A352" s="13"/>
      <c r="B352" s="223"/>
      <c r="C352" s="224"/>
      <c r="D352" s="225" t="s">
        <v>139</v>
      </c>
      <c r="E352" s="226" t="s">
        <v>19</v>
      </c>
      <c r="F352" s="227" t="s">
        <v>967</v>
      </c>
      <c r="G352" s="224"/>
      <c r="H352" s="228">
        <v>0.157</v>
      </c>
      <c r="I352" s="229"/>
      <c r="J352" s="224"/>
      <c r="K352" s="224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139</v>
      </c>
      <c r="AU352" s="234" t="s">
        <v>82</v>
      </c>
      <c r="AV352" s="13" t="s">
        <v>82</v>
      </c>
      <c r="AW352" s="13" t="s">
        <v>34</v>
      </c>
      <c r="AX352" s="13" t="s">
        <v>72</v>
      </c>
      <c r="AY352" s="234" t="s">
        <v>128</v>
      </c>
    </row>
    <row r="353" s="14" customFormat="1">
      <c r="A353" s="14"/>
      <c r="B353" s="235"/>
      <c r="C353" s="236"/>
      <c r="D353" s="225" t="s">
        <v>139</v>
      </c>
      <c r="E353" s="237" t="s">
        <v>19</v>
      </c>
      <c r="F353" s="238" t="s">
        <v>153</v>
      </c>
      <c r="G353" s="236"/>
      <c r="H353" s="239">
        <v>0.22700000000000001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139</v>
      </c>
      <c r="AU353" s="245" t="s">
        <v>82</v>
      </c>
      <c r="AV353" s="14" t="s">
        <v>135</v>
      </c>
      <c r="AW353" s="14" t="s">
        <v>34</v>
      </c>
      <c r="AX353" s="14" t="s">
        <v>80</v>
      </c>
      <c r="AY353" s="245" t="s">
        <v>128</v>
      </c>
    </row>
    <row r="354" s="2" customFormat="1" ht="24.15" customHeight="1">
      <c r="A354" s="39"/>
      <c r="B354" s="40"/>
      <c r="C354" s="205" t="s">
        <v>534</v>
      </c>
      <c r="D354" s="205" t="s">
        <v>130</v>
      </c>
      <c r="E354" s="206" t="s">
        <v>968</v>
      </c>
      <c r="F354" s="207" t="s">
        <v>969</v>
      </c>
      <c r="G354" s="208" t="s">
        <v>258</v>
      </c>
      <c r="H354" s="209">
        <v>49.616</v>
      </c>
      <c r="I354" s="210"/>
      <c r="J354" s="211">
        <f>ROUND(I354*H354,2)</f>
        <v>0</v>
      </c>
      <c r="K354" s="207" t="s">
        <v>134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2.0000000000000002E-05</v>
      </c>
      <c r="R354" s="214">
        <f>Q354*H354</f>
        <v>0.00099232000000000009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135</v>
      </c>
      <c r="AT354" s="216" t="s">
        <v>130</v>
      </c>
      <c r="AU354" s="216" t="s">
        <v>82</v>
      </c>
      <c r="AY354" s="18" t="s">
        <v>128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135</v>
      </c>
      <c r="BM354" s="216" t="s">
        <v>970</v>
      </c>
    </row>
    <row r="355" s="2" customFormat="1">
      <c r="A355" s="39"/>
      <c r="B355" s="40"/>
      <c r="C355" s="41"/>
      <c r="D355" s="218" t="s">
        <v>137</v>
      </c>
      <c r="E355" s="41"/>
      <c r="F355" s="219" t="s">
        <v>971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137</v>
      </c>
      <c r="AU355" s="18" t="s">
        <v>82</v>
      </c>
    </row>
    <row r="356" s="13" customFormat="1">
      <c r="A356" s="13"/>
      <c r="B356" s="223"/>
      <c r="C356" s="224"/>
      <c r="D356" s="225" t="s">
        <v>139</v>
      </c>
      <c r="E356" s="226" t="s">
        <v>19</v>
      </c>
      <c r="F356" s="227" t="s">
        <v>972</v>
      </c>
      <c r="G356" s="224"/>
      <c r="H356" s="228">
        <v>17.216000000000001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139</v>
      </c>
      <c r="AU356" s="234" t="s">
        <v>82</v>
      </c>
      <c r="AV356" s="13" t="s">
        <v>82</v>
      </c>
      <c r="AW356" s="13" t="s">
        <v>34</v>
      </c>
      <c r="AX356" s="13" t="s">
        <v>72</v>
      </c>
      <c r="AY356" s="234" t="s">
        <v>128</v>
      </c>
    </row>
    <row r="357" s="13" customFormat="1">
      <c r="A357" s="13"/>
      <c r="B357" s="223"/>
      <c r="C357" s="224"/>
      <c r="D357" s="225" t="s">
        <v>139</v>
      </c>
      <c r="E357" s="226" t="s">
        <v>19</v>
      </c>
      <c r="F357" s="227" t="s">
        <v>973</v>
      </c>
      <c r="G357" s="224"/>
      <c r="H357" s="228">
        <v>32.399999999999999</v>
      </c>
      <c r="I357" s="229"/>
      <c r="J357" s="224"/>
      <c r="K357" s="224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139</v>
      </c>
      <c r="AU357" s="234" t="s">
        <v>82</v>
      </c>
      <c r="AV357" s="13" t="s">
        <v>82</v>
      </c>
      <c r="AW357" s="13" t="s">
        <v>34</v>
      </c>
      <c r="AX357" s="13" t="s">
        <v>72</v>
      </c>
      <c r="AY357" s="234" t="s">
        <v>128</v>
      </c>
    </row>
    <row r="358" s="14" customFormat="1">
      <c r="A358" s="14"/>
      <c r="B358" s="235"/>
      <c r="C358" s="236"/>
      <c r="D358" s="225" t="s">
        <v>139</v>
      </c>
      <c r="E358" s="237" t="s">
        <v>19</v>
      </c>
      <c r="F358" s="238" t="s">
        <v>153</v>
      </c>
      <c r="G358" s="236"/>
      <c r="H358" s="239">
        <v>49.616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139</v>
      </c>
      <c r="AU358" s="245" t="s">
        <v>82</v>
      </c>
      <c r="AV358" s="14" t="s">
        <v>135</v>
      </c>
      <c r="AW358" s="14" t="s">
        <v>34</v>
      </c>
      <c r="AX358" s="14" t="s">
        <v>80</v>
      </c>
      <c r="AY358" s="245" t="s">
        <v>128</v>
      </c>
    </row>
    <row r="359" s="12" customFormat="1" ht="22.8" customHeight="1">
      <c r="A359" s="12"/>
      <c r="B359" s="189"/>
      <c r="C359" s="190"/>
      <c r="D359" s="191" t="s">
        <v>71</v>
      </c>
      <c r="E359" s="203" t="s">
        <v>189</v>
      </c>
      <c r="F359" s="203" t="s">
        <v>194</v>
      </c>
      <c r="G359" s="190"/>
      <c r="H359" s="190"/>
      <c r="I359" s="193"/>
      <c r="J359" s="204">
        <f>BK359</f>
        <v>0</v>
      </c>
      <c r="K359" s="190"/>
      <c r="L359" s="195"/>
      <c r="M359" s="196"/>
      <c r="N359" s="197"/>
      <c r="O359" s="197"/>
      <c r="P359" s="198">
        <f>SUM(P360:P404)</f>
        <v>0</v>
      </c>
      <c r="Q359" s="197"/>
      <c r="R359" s="198">
        <f>SUM(R360:R404)</f>
        <v>0.19103249999999999</v>
      </c>
      <c r="S359" s="197"/>
      <c r="T359" s="199">
        <f>SUM(T360:T404)</f>
        <v>11.718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0" t="s">
        <v>80</v>
      </c>
      <c r="AT359" s="201" t="s">
        <v>71</v>
      </c>
      <c r="AU359" s="201" t="s">
        <v>80</v>
      </c>
      <c r="AY359" s="200" t="s">
        <v>128</v>
      </c>
      <c r="BK359" s="202">
        <f>SUM(BK360:BK404)</f>
        <v>0</v>
      </c>
    </row>
    <row r="360" s="2" customFormat="1" ht="24.15" customHeight="1">
      <c r="A360" s="39"/>
      <c r="B360" s="40"/>
      <c r="C360" s="205" t="s">
        <v>570</v>
      </c>
      <c r="D360" s="205" t="s">
        <v>130</v>
      </c>
      <c r="E360" s="206" t="s">
        <v>974</v>
      </c>
      <c r="F360" s="207" t="s">
        <v>975</v>
      </c>
      <c r="G360" s="208" t="s">
        <v>133</v>
      </c>
      <c r="H360" s="209">
        <v>266</v>
      </c>
      <c r="I360" s="210"/>
      <c r="J360" s="211">
        <f>ROUND(I360*H360,2)</f>
        <v>0</v>
      </c>
      <c r="K360" s="207" t="s">
        <v>134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135</v>
      </c>
      <c r="AT360" s="216" t="s">
        <v>130</v>
      </c>
      <c r="AU360" s="216" t="s">
        <v>82</v>
      </c>
      <c r="AY360" s="18" t="s">
        <v>128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135</v>
      </c>
      <c r="BM360" s="216" t="s">
        <v>976</v>
      </c>
    </row>
    <row r="361" s="2" customFormat="1">
      <c r="A361" s="39"/>
      <c r="B361" s="40"/>
      <c r="C361" s="41"/>
      <c r="D361" s="218" t="s">
        <v>137</v>
      </c>
      <c r="E361" s="41"/>
      <c r="F361" s="219" t="s">
        <v>977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137</v>
      </c>
      <c r="AU361" s="18" t="s">
        <v>82</v>
      </c>
    </row>
    <row r="362" s="13" customFormat="1">
      <c r="A362" s="13"/>
      <c r="B362" s="223"/>
      <c r="C362" s="224"/>
      <c r="D362" s="225" t="s">
        <v>139</v>
      </c>
      <c r="E362" s="226" t="s">
        <v>19</v>
      </c>
      <c r="F362" s="227" t="s">
        <v>978</v>
      </c>
      <c r="G362" s="224"/>
      <c r="H362" s="228">
        <v>266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139</v>
      </c>
      <c r="AU362" s="234" t="s">
        <v>82</v>
      </c>
      <c r="AV362" s="13" t="s">
        <v>82</v>
      </c>
      <c r="AW362" s="13" t="s">
        <v>34</v>
      </c>
      <c r="AX362" s="13" t="s">
        <v>80</v>
      </c>
      <c r="AY362" s="234" t="s">
        <v>128</v>
      </c>
    </row>
    <row r="363" s="2" customFormat="1" ht="24.15" customHeight="1">
      <c r="A363" s="39"/>
      <c r="B363" s="40"/>
      <c r="C363" s="205" t="s">
        <v>575</v>
      </c>
      <c r="D363" s="205" t="s">
        <v>130</v>
      </c>
      <c r="E363" s="206" t="s">
        <v>979</v>
      </c>
      <c r="F363" s="207" t="s">
        <v>980</v>
      </c>
      <c r="G363" s="208" t="s">
        <v>133</v>
      </c>
      <c r="H363" s="209">
        <v>100</v>
      </c>
      <c r="I363" s="210"/>
      <c r="J363" s="211">
        <f>ROUND(I363*H363,2)</f>
        <v>0</v>
      </c>
      <c r="K363" s="207" t="s">
        <v>134</v>
      </c>
      <c r="L363" s="45"/>
      <c r="M363" s="212" t="s">
        <v>19</v>
      </c>
      <c r="N363" s="213" t="s">
        <v>43</v>
      </c>
      <c r="O363" s="85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135</v>
      </c>
      <c r="AT363" s="216" t="s">
        <v>130</v>
      </c>
      <c r="AU363" s="216" t="s">
        <v>82</v>
      </c>
      <c r="AY363" s="18" t="s">
        <v>128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80</v>
      </c>
      <c r="BK363" s="217">
        <f>ROUND(I363*H363,2)</f>
        <v>0</v>
      </c>
      <c r="BL363" s="18" t="s">
        <v>135</v>
      </c>
      <c r="BM363" s="216" t="s">
        <v>981</v>
      </c>
    </row>
    <row r="364" s="2" customFormat="1">
      <c r="A364" s="39"/>
      <c r="B364" s="40"/>
      <c r="C364" s="41"/>
      <c r="D364" s="218" t="s">
        <v>137</v>
      </c>
      <c r="E364" s="41"/>
      <c r="F364" s="219" t="s">
        <v>982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137</v>
      </c>
      <c r="AU364" s="18" t="s">
        <v>82</v>
      </c>
    </row>
    <row r="365" s="13" customFormat="1">
      <c r="A365" s="13"/>
      <c r="B365" s="223"/>
      <c r="C365" s="224"/>
      <c r="D365" s="225" t="s">
        <v>139</v>
      </c>
      <c r="E365" s="226" t="s">
        <v>19</v>
      </c>
      <c r="F365" s="227" t="s">
        <v>983</v>
      </c>
      <c r="G365" s="224"/>
      <c r="H365" s="228">
        <v>100</v>
      </c>
      <c r="I365" s="229"/>
      <c r="J365" s="224"/>
      <c r="K365" s="224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139</v>
      </c>
      <c r="AU365" s="234" t="s">
        <v>82</v>
      </c>
      <c r="AV365" s="13" t="s">
        <v>82</v>
      </c>
      <c r="AW365" s="13" t="s">
        <v>34</v>
      </c>
      <c r="AX365" s="13" t="s">
        <v>80</v>
      </c>
      <c r="AY365" s="234" t="s">
        <v>128</v>
      </c>
    </row>
    <row r="366" s="2" customFormat="1" ht="24.15" customHeight="1">
      <c r="A366" s="39"/>
      <c r="B366" s="40"/>
      <c r="C366" s="205" t="s">
        <v>581</v>
      </c>
      <c r="D366" s="205" t="s">
        <v>130</v>
      </c>
      <c r="E366" s="206" t="s">
        <v>984</v>
      </c>
      <c r="F366" s="207" t="s">
        <v>985</v>
      </c>
      <c r="G366" s="208" t="s">
        <v>133</v>
      </c>
      <c r="H366" s="209">
        <v>45900</v>
      </c>
      <c r="I366" s="210"/>
      <c r="J366" s="211">
        <f>ROUND(I366*H366,2)</f>
        <v>0</v>
      </c>
      <c r="K366" s="207" t="s">
        <v>134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135</v>
      </c>
      <c r="AT366" s="216" t="s">
        <v>130</v>
      </c>
      <c r="AU366" s="216" t="s">
        <v>82</v>
      </c>
      <c r="AY366" s="18" t="s">
        <v>128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135</v>
      </c>
      <c r="BM366" s="216" t="s">
        <v>986</v>
      </c>
    </row>
    <row r="367" s="2" customFormat="1">
      <c r="A367" s="39"/>
      <c r="B367" s="40"/>
      <c r="C367" s="41"/>
      <c r="D367" s="218" t="s">
        <v>137</v>
      </c>
      <c r="E367" s="41"/>
      <c r="F367" s="219" t="s">
        <v>987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137</v>
      </c>
      <c r="AU367" s="18" t="s">
        <v>82</v>
      </c>
    </row>
    <row r="368" s="13" customFormat="1">
      <c r="A368" s="13"/>
      <c r="B368" s="223"/>
      <c r="C368" s="224"/>
      <c r="D368" s="225" t="s">
        <v>139</v>
      </c>
      <c r="E368" s="226" t="s">
        <v>19</v>
      </c>
      <c r="F368" s="227" t="s">
        <v>988</v>
      </c>
      <c r="G368" s="224"/>
      <c r="H368" s="228">
        <v>6000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139</v>
      </c>
      <c r="AU368" s="234" t="s">
        <v>82</v>
      </c>
      <c r="AV368" s="13" t="s">
        <v>82</v>
      </c>
      <c r="AW368" s="13" t="s">
        <v>34</v>
      </c>
      <c r="AX368" s="13" t="s">
        <v>72</v>
      </c>
      <c r="AY368" s="234" t="s">
        <v>128</v>
      </c>
    </row>
    <row r="369" s="13" customFormat="1">
      <c r="A369" s="13"/>
      <c r="B369" s="223"/>
      <c r="C369" s="224"/>
      <c r="D369" s="225" t="s">
        <v>139</v>
      </c>
      <c r="E369" s="226" t="s">
        <v>19</v>
      </c>
      <c r="F369" s="227" t="s">
        <v>989</v>
      </c>
      <c r="G369" s="224"/>
      <c r="H369" s="228">
        <v>39900</v>
      </c>
      <c r="I369" s="229"/>
      <c r="J369" s="224"/>
      <c r="K369" s="224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139</v>
      </c>
      <c r="AU369" s="234" t="s">
        <v>82</v>
      </c>
      <c r="AV369" s="13" t="s">
        <v>82</v>
      </c>
      <c r="AW369" s="13" t="s">
        <v>34</v>
      </c>
      <c r="AX369" s="13" t="s">
        <v>72</v>
      </c>
      <c r="AY369" s="234" t="s">
        <v>128</v>
      </c>
    </row>
    <row r="370" s="14" customFormat="1">
      <c r="A370" s="14"/>
      <c r="B370" s="235"/>
      <c r="C370" s="236"/>
      <c r="D370" s="225" t="s">
        <v>139</v>
      </c>
      <c r="E370" s="237" t="s">
        <v>19</v>
      </c>
      <c r="F370" s="238" t="s">
        <v>153</v>
      </c>
      <c r="G370" s="236"/>
      <c r="H370" s="239">
        <v>45900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139</v>
      </c>
      <c r="AU370" s="245" t="s">
        <v>82</v>
      </c>
      <c r="AV370" s="14" t="s">
        <v>135</v>
      </c>
      <c r="AW370" s="14" t="s">
        <v>34</v>
      </c>
      <c r="AX370" s="14" t="s">
        <v>80</v>
      </c>
      <c r="AY370" s="245" t="s">
        <v>128</v>
      </c>
    </row>
    <row r="371" s="2" customFormat="1" ht="24.15" customHeight="1">
      <c r="A371" s="39"/>
      <c r="B371" s="40"/>
      <c r="C371" s="205" t="s">
        <v>585</v>
      </c>
      <c r="D371" s="205" t="s">
        <v>130</v>
      </c>
      <c r="E371" s="206" t="s">
        <v>990</v>
      </c>
      <c r="F371" s="207" t="s">
        <v>991</v>
      </c>
      <c r="G371" s="208" t="s">
        <v>133</v>
      </c>
      <c r="H371" s="209">
        <v>266</v>
      </c>
      <c r="I371" s="210"/>
      <c r="J371" s="211">
        <f>ROUND(I371*H371,2)</f>
        <v>0</v>
      </c>
      <c r="K371" s="207" t="s">
        <v>134</v>
      </c>
      <c r="L371" s="45"/>
      <c r="M371" s="212" t="s">
        <v>19</v>
      </c>
      <c r="N371" s="213" t="s">
        <v>43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135</v>
      </c>
      <c r="AT371" s="216" t="s">
        <v>130</v>
      </c>
      <c r="AU371" s="216" t="s">
        <v>82</v>
      </c>
      <c r="AY371" s="18" t="s">
        <v>128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80</v>
      </c>
      <c r="BK371" s="217">
        <f>ROUND(I371*H371,2)</f>
        <v>0</v>
      </c>
      <c r="BL371" s="18" t="s">
        <v>135</v>
      </c>
      <c r="BM371" s="216" t="s">
        <v>992</v>
      </c>
    </row>
    <row r="372" s="2" customFormat="1">
      <c r="A372" s="39"/>
      <c r="B372" s="40"/>
      <c r="C372" s="41"/>
      <c r="D372" s="218" t="s">
        <v>137</v>
      </c>
      <c r="E372" s="41"/>
      <c r="F372" s="219" t="s">
        <v>993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137</v>
      </c>
      <c r="AU372" s="18" t="s">
        <v>82</v>
      </c>
    </row>
    <row r="373" s="2" customFormat="1" ht="24.15" customHeight="1">
      <c r="A373" s="39"/>
      <c r="B373" s="40"/>
      <c r="C373" s="205" t="s">
        <v>592</v>
      </c>
      <c r="D373" s="205" t="s">
        <v>130</v>
      </c>
      <c r="E373" s="206" t="s">
        <v>994</v>
      </c>
      <c r="F373" s="207" t="s">
        <v>995</v>
      </c>
      <c r="G373" s="208" t="s">
        <v>133</v>
      </c>
      <c r="H373" s="209">
        <v>100</v>
      </c>
      <c r="I373" s="210"/>
      <c r="J373" s="211">
        <f>ROUND(I373*H373,2)</f>
        <v>0</v>
      </c>
      <c r="K373" s="207" t="s">
        <v>134</v>
      </c>
      <c r="L373" s="45"/>
      <c r="M373" s="212" t="s">
        <v>19</v>
      </c>
      <c r="N373" s="213" t="s">
        <v>43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135</v>
      </c>
      <c r="AT373" s="216" t="s">
        <v>130</v>
      </c>
      <c r="AU373" s="216" t="s">
        <v>82</v>
      </c>
      <c r="AY373" s="18" t="s">
        <v>128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80</v>
      </c>
      <c r="BK373" s="217">
        <f>ROUND(I373*H373,2)</f>
        <v>0</v>
      </c>
      <c r="BL373" s="18" t="s">
        <v>135</v>
      </c>
      <c r="BM373" s="216" t="s">
        <v>996</v>
      </c>
    </row>
    <row r="374" s="2" customFormat="1">
      <c r="A374" s="39"/>
      <c r="B374" s="40"/>
      <c r="C374" s="41"/>
      <c r="D374" s="218" t="s">
        <v>137</v>
      </c>
      <c r="E374" s="41"/>
      <c r="F374" s="219" t="s">
        <v>997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137</v>
      </c>
      <c r="AU374" s="18" t="s">
        <v>82</v>
      </c>
    </row>
    <row r="375" s="2" customFormat="1" ht="24.15" customHeight="1">
      <c r="A375" s="39"/>
      <c r="B375" s="40"/>
      <c r="C375" s="205" t="s">
        <v>599</v>
      </c>
      <c r="D375" s="205" t="s">
        <v>130</v>
      </c>
      <c r="E375" s="206" t="s">
        <v>998</v>
      </c>
      <c r="F375" s="207" t="s">
        <v>999</v>
      </c>
      <c r="G375" s="208" t="s">
        <v>258</v>
      </c>
      <c r="H375" s="209">
        <v>133</v>
      </c>
      <c r="I375" s="210"/>
      <c r="J375" s="211">
        <f>ROUND(I375*H375,2)</f>
        <v>0</v>
      </c>
      <c r="K375" s="207" t="s">
        <v>134</v>
      </c>
      <c r="L375" s="45"/>
      <c r="M375" s="212" t="s">
        <v>19</v>
      </c>
      <c r="N375" s="213" t="s">
        <v>43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135</v>
      </c>
      <c r="AT375" s="216" t="s">
        <v>130</v>
      </c>
      <c r="AU375" s="216" t="s">
        <v>82</v>
      </c>
      <c r="AY375" s="18" t="s">
        <v>128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80</v>
      </c>
      <c r="BK375" s="217">
        <f>ROUND(I375*H375,2)</f>
        <v>0</v>
      </c>
      <c r="BL375" s="18" t="s">
        <v>135</v>
      </c>
      <c r="BM375" s="216" t="s">
        <v>1000</v>
      </c>
    </row>
    <row r="376" s="2" customFormat="1">
      <c r="A376" s="39"/>
      <c r="B376" s="40"/>
      <c r="C376" s="41"/>
      <c r="D376" s="218" t="s">
        <v>137</v>
      </c>
      <c r="E376" s="41"/>
      <c r="F376" s="219" t="s">
        <v>1001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137</v>
      </c>
      <c r="AU376" s="18" t="s">
        <v>82</v>
      </c>
    </row>
    <row r="377" s="13" customFormat="1">
      <c r="A377" s="13"/>
      <c r="B377" s="223"/>
      <c r="C377" s="224"/>
      <c r="D377" s="225" t="s">
        <v>139</v>
      </c>
      <c r="E377" s="226" t="s">
        <v>19</v>
      </c>
      <c r="F377" s="227" t="s">
        <v>1002</v>
      </c>
      <c r="G377" s="224"/>
      <c r="H377" s="228">
        <v>133</v>
      </c>
      <c r="I377" s="229"/>
      <c r="J377" s="224"/>
      <c r="K377" s="224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139</v>
      </c>
      <c r="AU377" s="234" t="s">
        <v>82</v>
      </c>
      <c r="AV377" s="13" t="s">
        <v>82</v>
      </c>
      <c r="AW377" s="13" t="s">
        <v>34</v>
      </c>
      <c r="AX377" s="13" t="s">
        <v>80</v>
      </c>
      <c r="AY377" s="234" t="s">
        <v>128</v>
      </c>
    </row>
    <row r="378" s="2" customFormat="1" ht="21.75" customHeight="1">
      <c r="A378" s="39"/>
      <c r="B378" s="40"/>
      <c r="C378" s="205" t="s">
        <v>605</v>
      </c>
      <c r="D378" s="205" t="s">
        <v>130</v>
      </c>
      <c r="E378" s="206" t="s">
        <v>1003</v>
      </c>
      <c r="F378" s="207" t="s">
        <v>1004</v>
      </c>
      <c r="G378" s="208" t="s">
        <v>258</v>
      </c>
      <c r="H378" s="209">
        <v>19950</v>
      </c>
      <c r="I378" s="210"/>
      <c r="J378" s="211">
        <f>ROUND(I378*H378,2)</f>
        <v>0</v>
      </c>
      <c r="K378" s="207" t="s">
        <v>134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135</v>
      </c>
      <c r="AT378" s="216" t="s">
        <v>130</v>
      </c>
      <c r="AU378" s="216" t="s">
        <v>82</v>
      </c>
      <c r="AY378" s="18" t="s">
        <v>128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80</v>
      </c>
      <c r="BK378" s="217">
        <f>ROUND(I378*H378,2)</f>
        <v>0</v>
      </c>
      <c r="BL378" s="18" t="s">
        <v>135</v>
      </c>
      <c r="BM378" s="216" t="s">
        <v>1005</v>
      </c>
    </row>
    <row r="379" s="2" customFormat="1">
      <c r="A379" s="39"/>
      <c r="B379" s="40"/>
      <c r="C379" s="41"/>
      <c r="D379" s="218" t="s">
        <v>137</v>
      </c>
      <c r="E379" s="41"/>
      <c r="F379" s="219" t="s">
        <v>1006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137</v>
      </c>
      <c r="AU379" s="18" t="s">
        <v>82</v>
      </c>
    </row>
    <row r="380" s="13" customFormat="1">
      <c r="A380" s="13"/>
      <c r="B380" s="223"/>
      <c r="C380" s="224"/>
      <c r="D380" s="225" t="s">
        <v>139</v>
      </c>
      <c r="E380" s="224"/>
      <c r="F380" s="227" t="s">
        <v>1007</v>
      </c>
      <c r="G380" s="224"/>
      <c r="H380" s="228">
        <v>19950</v>
      </c>
      <c r="I380" s="229"/>
      <c r="J380" s="224"/>
      <c r="K380" s="224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139</v>
      </c>
      <c r="AU380" s="234" t="s">
        <v>82</v>
      </c>
      <c r="AV380" s="13" t="s">
        <v>82</v>
      </c>
      <c r="AW380" s="13" t="s">
        <v>4</v>
      </c>
      <c r="AX380" s="13" t="s">
        <v>80</v>
      </c>
      <c r="AY380" s="234" t="s">
        <v>128</v>
      </c>
    </row>
    <row r="381" s="2" customFormat="1" ht="24.15" customHeight="1">
      <c r="A381" s="39"/>
      <c r="B381" s="40"/>
      <c r="C381" s="205" t="s">
        <v>613</v>
      </c>
      <c r="D381" s="205" t="s">
        <v>130</v>
      </c>
      <c r="E381" s="206" t="s">
        <v>1008</v>
      </c>
      <c r="F381" s="207" t="s">
        <v>1009</v>
      </c>
      <c r="G381" s="208" t="s">
        <v>258</v>
      </c>
      <c r="H381" s="209">
        <v>133</v>
      </c>
      <c r="I381" s="210"/>
      <c r="J381" s="211">
        <f>ROUND(I381*H381,2)</f>
        <v>0</v>
      </c>
      <c r="K381" s="207" t="s">
        <v>134</v>
      </c>
      <c r="L381" s="45"/>
      <c r="M381" s="212" t="s">
        <v>19</v>
      </c>
      <c r="N381" s="213" t="s">
        <v>43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135</v>
      </c>
      <c r="AT381" s="216" t="s">
        <v>130</v>
      </c>
      <c r="AU381" s="216" t="s">
        <v>82</v>
      </c>
      <c r="AY381" s="18" t="s">
        <v>128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80</v>
      </c>
      <c r="BK381" s="217">
        <f>ROUND(I381*H381,2)</f>
        <v>0</v>
      </c>
      <c r="BL381" s="18" t="s">
        <v>135</v>
      </c>
      <c r="BM381" s="216" t="s">
        <v>1010</v>
      </c>
    </row>
    <row r="382" s="2" customFormat="1">
      <c r="A382" s="39"/>
      <c r="B382" s="40"/>
      <c r="C382" s="41"/>
      <c r="D382" s="218" t="s">
        <v>137</v>
      </c>
      <c r="E382" s="41"/>
      <c r="F382" s="219" t="s">
        <v>1011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137</v>
      </c>
      <c r="AU382" s="18" t="s">
        <v>82</v>
      </c>
    </row>
    <row r="383" s="2" customFormat="1" ht="21.75" customHeight="1">
      <c r="A383" s="39"/>
      <c r="B383" s="40"/>
      <c r="C383" s="205" t="s">
        <v>622</v>
      </c>
      <c r="D383" s="205" t="s">
        <v>130</v>
      </c>
      <c r="E383" s="206" t="s">
        <v>1012</v>
      </c>
      <c r="F383" s="207" t="s">
        <v>1013</v>
      </c>
      <c r="G383" s="208" t="s">
        <v>1014</v>
      </c>
      <c r="H383" s="209">
        <v>150</v>
      </c>
      <c r="I383" s="210"/>
      <c r="J383" s="211">
        <f>ROUND(I383*H383,2)</f>
        <v>0</v>
      </c>
      <c r="K383" s="207" t="s">
        <v>134</v>
      </c>
      <c r="L383" s="45"/>
      <c r="M383" s="212" t="s">
        <v>19</v>
      </c>
      <c r="N383" s="213" t="s">
        <v>43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135</v>
      </c>
      <c r="AT383" s="216" t="s">
        <v>130</v>
      </c>
      <c r="AU383" s="216" t="s">
        <v>82</v>
      </c>
      <c r="AY383" s="18" t="s">
        <v>128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80</v>
      </c>
      <c r="BK383" s="217">
        <f>ROUND(I383*H383,2)</f>
        <v>0</v>
      </c>
      <c r="BL383" s="18" t="s">
        <v>135</v>
      </c>
      <c r="BM383" s="216" t="s">
        <v>1015</v>
      </c>
    </row>
    <row r="384" s="2" customFormat="1">
      <c r="A384" s="39"/>
      <c r="B384" s="40"/>
      <c r="C384" s="41"/>
      <c r="D384" s="218" t="s">
        <v>137</v>
      </c>
      <c r="E384" s="41"/>
      <c r="F384" s="219" t="s">
        <v>1016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137</v>
      </c>
      <c r="AU384" s="18" t="s">
        <v>82</v>
      </c>
    </row>
    <row r="385" s="13" customFormat="1">
      <c r="A385" s="13"/>
      <c r="B385" s="223"/>
      <c r="C385" s="224"/>
      <c r="D385" s="225" t="s">
        <v>139</v>
      </c>
      <c r="E385" s="226" t="s">
        <v>19</v>
      </c>
      <c r="F385" s="227" t="s">
        <v>1017</v>
      </c>
      <c r="G385" s="224"/>
      <c r="H385" s="228">
        <v>150</v>
      </c>
      <c r="I385" s="229"/>
      <c r="J385" s="224"/>
      <c r="K385" s="224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139</v>
      </c>
      <c r="AU385" s="234" t="s">
        <v>82</v>
      </c>
      <c r="AV385" s="13" t="s">
        <v>82</v>
      </c>
      <c r="AW385" s="13" t="s">
        <v>34</v>
      </c>
      <c r="AX385" s="13" t="s">
        <v>80</v>
      </c>
      <c r="AY385" s="234" t="s">
        <v>128</v>
      </c>
    </row>
    <row r="386" s="2" customFormat="1" ht="24.15" customHeight="1">
      <c r="A386" s="39"/>
      <c r="B386" s="40"/>
      <c r="C386" s="205" t="s">
        <v>419</v>
      </c>
      <c r="D386" s="205" t="s">
        <v>130</v>
      </c>
      <c r="E386" s="206" t="s">
        <v>1018</v>
      </c>
      <c r="F386" s="207" t="s">
        <v>1019</v>
      </c>
      <c r="G386" s="208" t="s">
        <v>133</v>
      </c>
      <c r="H386" s="209">
        <v>481.25</v>
      </c>
      <c r="I386" s="210"/>
      <c r="J386" s="211">
        <f>ROUND(I386*H386,2)</f>
        <v>0</v>
      </c>
      <c r="K386" s="207" t="s">
        <v>134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0.00021000000000000001</v>
      </c>
      <c r="R386" s="214">
        <f>Q386*H386</f>
        <v>0.1010625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135</v>
      </c>
      <c r="AT386" s="216" t="s">
        <v>130</v>
      </c>
      <c r="AU386" s="216" t="s">
        <v>82</v>
      </c>
      <c r="AY386" s="18" t="s">
        <v>128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80</v>
      </c>
      <c r="BK386" s="217">
        <f>ROUND(I386*H386,2)</f>
        <v>0</v>
      </c>
      <c r="BL386" s="18" t="s">
        <v>135</v>
      </c>
      <c r="BM386" s="216" t="s">
        <v>1020</v>
      </c>
    </row>
    <row r="387" s="2" customFormat="1">
      <c r="A387" s="39"/>
      <c r="B387" s="40"/>
      <c r="C387" s="41"/>
      <c r="D387" s="218" t="s">
        <v>137</v>
      </c>
      <c r="E387" s="41"/>
      <c r="F387" s="219" t="s">
        <v>1021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137</v>
      </c>
      <c r="AU387" s="18" t="s">
        <v>82</v>
      </c>
    </row>
    <row r="388" s="13" customFormat="1">
      <c r="A388" s="13"/>
      <c r="B388" s="223"/>
      <c r="C388" s="224"/>
      <c r="D388" s="225" t="s">
        <v>139</v>
      </c>
      <c r="E388" s="226" t="s">
        <v>19</v>
      </c>
      <c r="F388" s="227" t="s">
        <v>1022</v>
      </c>
      <c r="G388" s="224"/>
      <c r="H388" s="228">
        <v>481.25</v>
      </c>
      <c r="I388" s="229"/>
      <c r="J388" s="224"/>
      <c r="K388" s="224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139</v>
      </c>
      <c r="AU388" s="234" t="s">
        <v>82</v>
      </c>
      <c r="AV388" s="13" t="s">
        <v>82</v>
      </c>
      <c r="AW388" s="13" t="s">
        <v>34</v>
      </c>
      <c r="AX388" s="13" t="s">
        <v>80</v>
      </c>
      <c r="AY388" s="234" t="s">
        <v>128</v>
      </c>
    </row>
    <row r="389" s="2" customFormat="1" ht="24.15" customHeight="1">
      <c r="A389" s="39"/>
      <c r="B389" s="40"/>
      <c r="C389" s="205" t="s">
        <v>183</v>
      </c>
      <c r="D389" s="205" t="s">
        <v>130</v>
      </c>
      <c r="E389" s="206" t="s">
        <v>1023</v>
      </c>
      <c r="F389" s="207" t="s">
        <v>1024</v>
      </c>
      <c r="G389" s="208" t="s">
        <v>133</v>
      </c>
      <c r="H389" s="209">
        <v>481.25</v>
      </c>
      <c r="I389" s="210"/>
      <c r="J389" s="211">
        <f>ROUND(I389*H389,2)</f>
        <v>0</v>
      </c>
      <c r="K389" s="207" t="s">
        <v>134</v>
      </c>
      <c r="L389" s="45"/>
      <c r="M389" s="212" t="s">
        <v>19</v>
      </c>
      <c r="N389" s="213" t="s">
        <v>43</v>
      </c>
      <c r="O389" s="85"/>
      <c r="P389" s="214">
        <f>O389*H389</f>
        <v>0</v>
      </c>
      <c r="Q389" s="214">
        <v>4.0000000000000003E-05</v>
      </c>
      <c r="R389" s="214">
        <f>Q389*H389</f>
        <v>0.019250000000000003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135</v>
      </c>
      <c r="AT389" s="216" t="s">
        <v>130</v>
      </c>
      <c r="AU389" s="216" t="s">
        <v>82</v>
      </c>
      <c r="AY389" s="18" t="s">
        <v>128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80</v>
      </c>
      <c r="BK389" s="217">
        <f>ROUND(I389*H389,2)</f>
        <v>0</v>
      </c>
      <c r="BL389" s="18" t="s">
        <v>135</v>
      </c>
      <c r="BM389" s="216" t="s">
        <v>1025</v>
      </c>
    </row>
    <row r="390" s="2" customFormat="1">
      <c r="A390" s="39"/>
      <c r="B390" s="40"/>
      <c r="C390" s="41"/>
      <c r="D390" s="218" t="s">
        <v>137</v>
      </c>
      <c r="E390" s="41"/>
      <c r="F390" s="219" t="s">
        <v>1026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137</v>
      </c>
      <c r="AU390" s="18" t="s">
        <v>82</v>
      </c>
    </row>
    <row r="391" s="13" customFormat="1">
      <c r="A391" s="13"/>
      <c r="B391" s="223"/>
      <c r="C391" s="224"/>
      <c r="D391" s="225" t="s">
        <v>139</v>
      </c>
      <c r="E391" s="226" t="s">
        <v>19</v>
      </c>
      <c r="F391" s="227" t="s">
        <v>1022</v>
      </c>
      <c r="G391" s="224"/>
      <c r="H391" s="228">
        <v>481.25</v>
      </c>
      <c r="I391" s="229"/>
      <c r="J391" s="224"/>
      <c r="K391" s="224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139</v>
      </c>
      <c r="AU391" s="234" t="s">
        <v>82</v>
      </c>
      <c r="AV391" s="13" t="s">
        <v>82</v>
      </c>
      <c r="AW391" s="13" t="s">
        <v>34</v>
      </c>
      <c r="AX391" s="13" t="s">
        <v>80</v>
      </c>
      <c r="AY391" s="234" t="s">
        <v>128</v>
      </c>
    </row>
    <row r="392" s="2" customFormat="1" ht="16.5" customHeight="1">
      <c r="A392" s="39"/>
      <c r="B392" s="40"/>
      <c r="C392" s="205" t="s">
        <v>1027</v>
      </c>
      <c r="D392" s="205" t="s">
        <v>130</v>
      </c>
      <c r="E392" s="206" t="s">
        <v>1028</v>
      </c>
      <c r="F392" s="207" t="s">
        <v>1029</v>
      </c>
      <c r="G392" s="208" t="s">
        <v>305</v>
      </c>
      <c r="H392" s="209">
        <v>4</v>
      </c>
      <c r="I392" s="210"/>
      <c r="J392" s="211">
        <f>ROUND(I392*H392,2)</f>
        <v>0</v>
      </c>
      <c r="K392" s="207" t="s">
        <v>134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0.00018000000000000001</v>
      </c>
      <c r="R392" s="214">
        <f>Q392*H392</f>
        <v>0.00072000000000000005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135</v>
      </c>
      <c r="AT392" s="216" t="s">
        <v>130</v>
      </c>
      <c r="AU392" s="216" t="s">
        <v>82</v>
      </c>
      <c r="AY392" s="18" t="s">
        <v>128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80</v>
      </c>
      <c r="BK392" s="217">
        <f>ROUND(I392*H392,2)</f>
        <v>0</v>
      </c>
      <c r="BL392" s="18" t="s">
        <v>135</v>
      </c>
      <c r="BM392" s="216" t="s">
        <v>1030</v>
      </c>
    </row>
    <row r="393" s="2" customFormat="1">
      <c r="A393" s="39"/>
      <c r="B393" s="40"/>
      <c r="C393" s="41"/>
      <c r="D393" s="218" t="s">
        <v>137</v>
      </c>
      <c r="E393" s="41"/>
      <c r="F393" s="219" t="s">
        <v>1031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137</v>
      </c>
      <c r="AU393" s="18" t="s">
        <v>82</v>
      </c>
    </row>
    <row r="394" s="2" customFormat="1" ht="16.5" customHeight="1">
      <c r="A394" s="39"/>
      <c r="B394" s="40"/>
      <c r="C394" s="246" t="s">
        <v>1032</v>
      </c>
      <c r="D394" s="246" t="s">
        <v>414</v>
      </c>
      <c r="E394" s="247" t="s">
        <v>1033</v>
      </c>
      <c r="F394" s="248" t="s">
        <v>1034</v>
      </c>
      <c r="G394" s="249" t="s">
        <v>305</v>
      </c>
      <c r="H394" s="250">
        <v>4</v>
      </c>
      <c r="I394" s="251"/>
      <c r="J394" s="252">
        <f>ROUND(I394*H394,2)</f>
        <v>0</v>
      </c>
      <c r="K394" s="248" t="s">
        <v>134</v>
      </c>
      <c r="L394" s="253"/>
      <c r="M394" s="254" t="s">
        <v>19</v>
      </c>
      <c r="N394" s="255" t="s">
        <v>43</v>
      </c>
      <c r="O394" s="85"/>
      <c r="P394" s="214">
        <f>O394*H394</f>
        <v>0</v>
      </c>
      <c r="Q394" s="214">
        <v>0.012</v>
      </c>
      <c r="R394" s="214">
        <f>Q394*H394</f>
        <v>0.048000000000000001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178</v>
      </c>
      <c r="AT394" s="216" t="s">
        <v>414</v>
      </c>
      <c r="AU394" s="216" t="s">
        <v>82</v>
      </c>
      <c r="AY394" s="18" t="s">
        <v>128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80</v>
      </c>
      <c r="BK394" s="217">
        <f>ROUND(I394*H394,2)</f>
        <v>0</v>
      </c>
      <c r="BL394" s="18" t="s">
        <v>135</v>
      </c>
      <c r="BM394" s="216" t="s">
        <v>1035</v>
      </c>
    </row>
    <row r="395" s="2" customFormat="1" ht="24.15" customHeight="1">
      <c r="A395" s="39"/>
      <c r="B395" s="40"/>
      <c r="C395" s="205" t="s">
        <v>1036</v>
      </c>
      <c r="D395" s="205" t="s">
        <v>130</v>
      </c>
      <c r="E395" s="206" t="s">
        <v>1037</v>
      </c>
      <c r="F395" s="207" t="s">
        <v>1038</v>
      </c>
      <c r="G395" s="208" t="s">
        <v>305</v>
      </c>
      <c r="H395" s="209">
        <v>50</v>
      </c>
      <c r="I395" s="210"/>
      <c r="J395" s="211">
        <f>ROUND(I395*H395,2)</f>
        <v>0</v>
      </c>
      <c r="K395" s="207" t="s">
        <v>134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2.0000000000000002E-05</v>
      </c>
      <c r="R395" s="214">
        <f>Q395*H395</f>
        <v>0.001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135</v>
      </c>
      <c r="AT395" s="216" t="s">
        <v>130</v>
      </c>
      <c r="AU395" s="216" t="s">
        <v>82</v>
      </c>
      <c r="AY395" s="18" t="s">
        <v>128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135</v>
      </c>
      <c r="BM395" s="216" t="s">
        <v>1039</v>
      </c>
    </row>
    <row r="396" s="2" customFormat="1">
      <c r="A396" s="39"/>
      <c r="B396" s="40"/>
      <c r="C396" s="41"/>
      <c r="D396" s="218" t="s">
        <v>137</v>
      </c>
      <c r="E396" s="41"/>
      <c r="F396" s="219" t="s">
        <v>1040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137</v>
      </c>
      <c r="AU396" s="18" t="s">
        <v>82</v>
      </c>
    </row>
    <row r="397" s="13" customFormat="1">
      <c r="A397" s="13"/>
      <c r="B397" s="223"/>
      <c r="C397" s="224"/>
      <c r="D397" s="225" t="s">
        <v>139</v>
      </c>
      <c r="E397" s="226" t="s">
        <v>19</v>
      </c>
      <c r="F397" s="227" t="s">
        <v>1041</v>
      </c>
      <c r="G397" s="224"/>
      <c r="H397" s="228">
        <v>50</v>
      </c>
      <c r="I397" s="229"/>
      <c r="J397" s="224"/>
      <c r="K397" s="224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139</v>
      </c>
      <c r="AU397" s="234" t="s">
        <v>82</v>
      </c>
      <c r="AV397" s="13" t="s">
        <v>82</v>
      </c>
      <c r="AW397" s="13" t="s">
        <v>34</v>
      </c>
      <c r="AX397" s="13" t="s">
        <v>80</v>
      </c>
      <c r="AY397" s="234" t="s">
        <v>128</v>
      </c>
    </row>
    <row r="398" s="2" customFormat="1" ht="21.75" customHeight="1">
      <c r="A398" s="39"/>
      <c r="B398" s="40"/>
      <c r="C398" s="205" t="s">
        <v>1042</v>
      </c>
      <c r="D398" s="205" t="s">
        <v>130</v>
      </c>
      <c r="E398" s="206" t="s">
        <v>1043</v>
      </c>
      <c r="F398" s="207" t="s">
        <v>1044</v>
      </c>
      <c r="G398" s="208" t="s">
        <v>305</v>
      </c>
      <c r="H398" s="209">
        <v>50</v>
      </c>
      <c r="I398" s="210"/>
      <c r="J398" s="211">
        <f>ROUND(I398*H398,2)</f>
        <v>0</v>
      </c>
      <c r="K398" s="207" t="s">
        <v>134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0.00042000000000000002</v>
      </c>
      <c r="R398" s="214">
        <f>Q398*H398</f>
        <v>0.021000000000000001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135</v>
      </c>
      <c r="AT398" s="216" t="s">
        <v>130</v>
      </c>
      <c r="AU398" s="216" t="s">
        <v>82</v>
      </c>
      <c r="AY398" s="18" t="s">
        <v>128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80</v>
      </c>
      <c r="BK398" s="217">
        <f>ROUND(I398*H398,2)</f>
        <v>0</v>
      </c>
      <c r="BL398" s="18" t="s">
        <v>135</v>
      </c>
      <c r="BM398" s="216" t="s">
        <v>1045</v>
      </c>
    </row>
    <row r="399" s="2" customFormat="1">
      <c r="A399" s="39"/>
      <c r="B399" s="40"/>
      <c r="C399" s="41"/>
      <c r="D399" s="218" t="s">
        <v>137</v>
      </c>
      <c r="E399" s="41"/>
      <c r="F399" s="219" t="s">
        <v>1046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137</v>
      </c>
      <c r="AU399" s="18" t="s">
        <v>82</v>
      </c>
    </row>
    <row r="400" s="13" customFormat="1">
      <c r="A400" s="13"/>
      <c r="B400" s="223"/>
      <c r="C400" s="224"/>
      <c r="D400" s="225" t="s">
        <v>139</v>
      </c>
      <c r="E400" s="226" t="s">
        <v>19</v>
      </c>
      <c r="F400" s="227" t="s">
        <v>1041</v>
      </c>
      <c r="G400" s="224"/>
      <c r="H400" s="228">
        <v>50</v>
      </c>
      <c r="I400" s="229"/>
      <c r="J400" s="224"/>
      <c r="K400" s="224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139</v>
      </c>
      <c r="AU400" s="234" t="s">
        <v>82</v>
      </c>
      <c r="AV400" s="13" t="s">
        <v>82</v>
      </c>
      <c r="AW400" s="13" t="s">
        <v>34</v>
      </c>
      <c r="AX400" s="13" t="s">
        <v>80</v>
      </c>
      <c r="AY400" s="234" t="s">
        <v>128</v>
      </c>
    </row>
    <row r="401" s="2" customFormat="1" ht="24.15" customHeight="1">
      <c r="A401" s="39"/>
      <c r="B401" s="40"/>
      <c r="C401" s="205" t="s">
        <v>1047</v>
      </c>
      <c r="D401" s="205" t="s">
        <v>130</v>
      </c>
      <c r="E401" s="206" t="s">
        <v>1048</v>
      </c>
      <c r="F401" s="207" t="s">
        <v>1049</v>
      </c>
      <c r="G401" s="208" t="s">
        <v>305</v>
      </c>
      <c r="H401" s="209">
        <v>378</v>
      </c>
      <c r="I401" s="210"/>
      <c r="J401" s="211">
        <f>ROUND(I401*H401,2)</f>
        <v>0</v>
      </c>
      <c r="K401" s="207" t="s">
        <v>134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0.031</v>
      </c>
      <c r="T401" s="215">
        <f>S401*H401</f>
        <v>11.718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135</v>
      </c>
      <c r="AT401" s="216" t="s">
        <v>130</v>
      </c>
      <c r="AU401" s="216" t="s">
        <v>82</v>
      </c>
      <c r="AY401" s="18" t="s">
        <v>128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135</v>
      </c>
      <c r="BM401" s="216" t="s">
        <v>1050</v>
      </c>
    </row>
    <row r="402" s="2" customFormat="1">
      <c r="A402" s="39"/>
      <c r="B402" s="40"/>
      <c r="C402" s="41"/>
      <c r="D402" s="218" t="s">
        <v>137</v>
      </c>
      <c r="E402" s="41"/>
      <c r="F402" s="219" t="s">
        <v>1051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137</v>
      </c>
      <c r="AU402" s="18" t="s">
        <v>82</v>
      </c>
    </row>
    <row r="403" s="13" customFormat="1">
      <c r="A403" s="13"/>
      <c r="B403" s="223"/>
      <c r="C403" s="224"/>
      <c r="D403" s="225" t="s">
        <v>139</v>
      </c>
      <c r="E403" s="226" t="s">
        <v>19</v>
      </c>
      <c r="F403" s="227" t="s">
        <v>1052</v>
      </c>
      <c r="G403" s="224"/>
      <c r="H403" s="228">
        <v>378</v>
      </c>
      <c r="I403" s="229"/>
      <c r="J403" s="224"/>
      <c r="K403" s="224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139</v>
      </c>
      <c r="AU403" s="234" t="s">
        <v>82</v>
      </c>
      <c r="AV403" s="13" t="s">
        <v>82</v>
      </c>
      <c r="AW403" s="13" t="s">
        <v>34</v>
      </c>
      <c r="AX403" s="13" t="s">
        <v>80</v>
      </c>
      <c r="AY403" s="234" t="s">
        <v>128</v>
      </c>
    </row>
    <row r="404" s="2" customFormat="1" ht="16.5" customHeight="1">
      <c r="A404" s="39"/>
      <c r="B404" s="40"/>
      <c r="C404" s="205" t="s">
        <v>1053</v>
      </c>
      <c r="D404" s="205" t="s">
        <v>130</v>
      </c>
      <c r="E404" s="206" t="s">
        <v>1054</v>
      </c>
      <c r="F404" s="207" t="s">
        <v>1055</v>
      </c>
      <c r="G404" s="208" t="s">
        <v>192</v>
      </c>
      <c r="H404" s="209">
        <v>1</v>
      </c>
      <c r="I404" s="210"/>
      <c r="J404" s="211">
        <f>ROUND(I404*H404,2)</f>
        <v>0</v>
      </c>
      <c r="K404" s="207" t="s">
        <v>19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135</v>
      </c>
      <c r="AT404" s="216" t="s">
        <v>130</v>
      </c>
      <c r="AU404" s="216" t="s">
        <v>82</v>
      </c>
      <c r="AY404" s="18" t="s">
        <v>128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80</v>
      </c>
      <c r="BK404" s="217">
        <f>ROUND(I404*H404,2)</f>
        <v>0</v>
      </c>
      <c r="BL404" s="18" t="s">
        <v>135</v>
      </c>
      <c r="BM404" s="216" t="s">
        <v>1056</v>
      </c>
    </row>
    <row r="405" s="12" customFormat="1" ht="22.8" customHeight="1">
      <c r="A405" s="12"/>
      <c r="B405" s="189"/>
      <c r="C405" s="190"/>
      <c r="D405" s="191" t="s">
        <v>71</v>
      </c>
      <c r="E405" s="203" t="s">
        <v>363</v>
      </c>
      <c r="F405" s="203" t="s">
        <v>364</v>
      </c>
      <c r="G405" s="190"/>
      <c r="H405" s="190"/>
      <c r="I405" s="193"/>
      <c r="J405" s="204">
        <f>BK405</f>
        <v>0</v>
      </c>
      <c r="K405" s="190"/>
      <c r="L405" s="195"/>
      <c r="M405" s="196"/>
      <c r="N405" s="197"/>
      <c r="O405" s="197"/>
      <c r="P405" s="198">
        <f>SUM(P406:P414)</f>
        <v>0</v>
      </c>
      <c r="Q405" s="197"/>
      <c r="R405" s="198">
        <f>SUM(R406:R414)</f>
        <v>0</v>
      </c>
      <c r="S405" s="197"/>
      <c r="T405" s="199">
        <f>SUM(T406:T414)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0" t="s">
        <v>80</v>
      </c>
      <c r="AT405" s="201" t="s">
        <v>71</v>
      </c>
      <c r="AU405" s="201" t="s">
        <v>80</v>
      </c>
      <c r="AY405" s="200" t="s">
        <v>128</v>
      </c>
      <c r="BK405" s="202">
        <f>SUM(BK406:BK414)</f>
        <v>0</v>
      </c>
    </row>
    <row r="406" s="2" customFormat="1" ht="24.15" customHeight="1">
      <c r="A406" s="39"/>
      <c r="B406" s="40"/>
      <c r="C406" s="205" t="s">
        <v>1057</v>
      </c>
      <c r="D406" s="205" t="s">
        <v>130</v>
      </c>
      <c r="E406" s="206" t="s">
        <v>366</v>
      </c>
      <c r="F406" s="207" t="s">
        <v>367</v>
      </c>
      <c r="G406" s="208" t="s">
        <v>174</v>
      </c>
      <c r="H406" s="209">
        <v>24.698</v>
      </c>
      <c r="I406" s="210"/>
      <c r="J406" s="211">
        <f>ROUND(I406*H406,2)</f>
        <v>0</v>
      </c>
      <c r="K406" s="207" t="s">
        <v>134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135</v>
      </c>
      <c r="AT406" s="216" t="s">
        <v>130</v>
      </c>
      <c r="AU406" s="216" t="s">
        <v>82</v>
      </c>
      <c r="AY406" s="18" t="s">
        <v>128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80</v>
      </c>
      <c r="BK406" s="217">
        <f>ROUND(I406*H406,2)</f>
        <v>0</v>
      </c>
      <c r="BL406" s="18" t="s">
        <v>135</v>
      </c>
      <c r="BM406" s="216" t="s">
        <v>1058</v>
      </c>
    </row>
    <row r="407" s="2" customFormat="1">
      <c r="A407" s="39"/>
      <c r="B407" s="40"/>
      <c r="C407" s="41"/>
      <c r="D407" s="218" t="s">
        <v>137</v>
      </c>
      <c r="E407" s="41"/>
      <c r="F407" s="219" t="s">
        <v>369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137</v>
      </c>
      <c r="AU407" s="18" t="s">
        <v>82</v>
      </c>
    </row>
    <row r="408" s="2" customFormat="1" ht="21.75" customHeight="1">
      <c r="A408" s="39"/>
      <c r="B408" s="40"/>
      <c r="C408" s="205" t="s">
        <v>1059</v>
      </c>
      <c r="D408" s="205" t="s">
        <v>130</v>
      </c>
      <c r="E408" s="206" t="s">
        <v>382</v>
      </c>
      <c r="F408" s="207" t="s">
        <v>383</v>
      </c>
      <c r="G408" s="208" t="s">
        <v>174</v>
      </c>
      <c r="H408" s="209">
        <v>24.698</v>
      </c>
      <c r="I408" s="210"/>
      <c r="J408" s="211">
        <f>ROUND(I408*H408,2)</f>
        <v>0</v>
      </c>
      <c r="K408" s="207" t="s">
        <v>134</v>
      </c>
      <c r="L408" s="45"/>
      <c r="M408" s="212" t="s">
        <v>19</v>
      </c>
      <c r="N408" s="213" t="s">
        <v>43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135</v>
      </c>
      <c r="AT408" s="216" t="s">
        <v>130</v>
      </c>
      <c r="AU408" s="216" t="s">
        <v>82</v>
      </c>
      <c r="AY408" s="18" t="s">
        <v>128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80</v>
      </c>
      <c r="BK408" s="217">
        <f>ROUND(I408*H408,2)</f>
        <v>0</v>
      </c>
      <c r="BL408" s="18" t="s">
        <v>135</v>
      </c>
      <c r="BM408" s="216" t="s">
        <v>1060</v>
      </c>
    </row>
    <row r="409" s="2" customFormat="1">
      <c r="A409" s="39"/>
      <c r="B409" s="40"/>
      <c r="C409" s="41"/>
      <c r="D409" s="218" t="s">
        <v>137</v>
      </c>
      <c r="E409" s="41"/>
      <c r="F409" s="219" t="s">
        <v>385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137</v>
      </c>
      <c r="AU409" s="18" t="s">
        <v>82</v>
      </c>
    </row>
    <row r="410" s="2" customFormat="1" ht="24.15" customHeight="1">
      <c r="A410" s="39"/>
      <c r="B410" s="40"/>
      <c r="C410" s="205" t="s">
        <v>1061</v>
      </c>
      <c r="D410" s="205" t="s">
        <v>130</v>
      </c>
      <c r="E410" s="206" t="s">
        <v>387</v>
      </c>
      <c r="F410" s="207" t="s">
        <v>388</v>
      </c>
      <c r="G410" s="208" t="s">
        <v>174</v>
      </c>
      <c r="H410" s="209">
        <v>469.262</v>
      </c>
      <c r="I410" s="210"/>
      <c r="J410" s="211">
        <f>ROUND(I410*H410,2)</f>
        <v>0</v>
      </c>
      <c r="K410" s="207" t="s">
        <v>134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135</v>
      </c>
      <c r="AT410" s="216" t="s">
        <v>130</v>
      </c>
      <c r="AU410" s="216" t="s">
        <v>82</v>
      </c>
      <c r="AY410" s="18" t="s">
        <v>128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135</v>
      </c>
      <c r="BM410" s="216" t="s">
        <v>1062</v>
      </c>
    </row>
    <row r="411" s="2" customFormat="1">
      <c r="A411" s="39"/>
      <c r="B411" s="40"/>
      <c r="C411" s="41"/>
      <c r="D411" s="218" t="s">
        <v>137</v>
      </c>
      <c r="E411" s="41"/>
      <c r="F411" s="219" t="s">
        <v>390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137</v>
      </c>
      <c r="AU411" s="18" t="s">
        <v>82</v>
      </c>
    </row>
    <row r="412" s="13" customFormat="1">
      <c r="A412" s="13"/>
      <c r="B412" s="223"/>
      <c r="C412" s="224"/>
      <c r="D412" s="225" t="s">
        <v>139</v>
      </c>
      <c r="E412" s="224"/>
      <c r="F412" s="227" t="s">
        <v>1063</v>
      </c>
      <c r="G412" s="224"/>
      <c r="H412" s="228">
        <v>469.262</v>
      </c>
      <c r="I412" s="229"/>
      <c r="J412" s="224"/>
      <c r="K412" s="224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139</v>
      </c>
      <c r="AU412" s="234" t="s">
        <v>82</v>
      </c>
      <c r="AV412" s="13" t="s">
        <v>82</v>
      </c>
      <c r="AW412" s="13" t="s">
        <v>4</v>
      </c>
      <c r="AX412" s="13" t="s">
        <v>80</v>
      </c>
      <c r="AY412" s="234" t="s">
        <v>128</v>
      </c>
    </row>
    <row r="413" s="2" customFormat="1" ht="24.15" customHeight="1">
      <c r="A413" s="39"/>
      <c r="B413" s="40"/>
      <c r="C413" s="205" t="s">
        <v>1064</v>
      </c>
      <c r="D413" s="205" t="s">
        <v>130</v>
      </c>
      <c r="E413" s="206" t="s">
        <v>393</v>
      </c>
      <c r="F413" s="207" t="s">
        <v>394</v>
      </c>
      <c r="G413" s="208" t="s">
        <v>174</v>
      </c>
      <c r="H413" s="209">
        <v>24.698</v>
      </c>
      <c r="I413" s="210"/>
      <c r="J413" s="211">
        <f>ROUND(I413*H413,2)</f>
        <v>0</v>
      </c>
      <c r="K413" s="207" t="s">
        <v>134</v>
      </c>
      <c r="L413" s="45"/>
      <c r="M413" s="212" t="s">
        <v>19</v>
      </c>
      <c r="N413" s="213" t="s">
        <v>43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135</v>
      </c>
      <c r="AT413" s="216" t="s">
        <v>130</v>
      </c>
      <c r="AU413" s="216" t="s">
        <v>82</v>
      </c>
      <c r="AY413" s="18" t="s">
        <v>128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135</v>
      </c>
      <c r="BM413" s="216" t="s">
        <v>1065</v>
      </c>
    </row>
    <row r="414" s="2" customFormat="1">
      <c r="A414" s="39"/>
      <c r="B414" s="40"/>
      <c r="C414" s="41"/>
      <c r="D414" s="218" t="s">
        <v>137</v>
      </c>
      <c r="E414" s="41"/>
      <c r="F414" s="219" t="s">
        <v>396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137</v>
      </c>
      <c r="AU414" s="18" t="s">
        <v>82</v>
      </c>
    </row>
    <row r="415" s="12" customFormat="1" ht="22.8" customHeight="1">
      <c r="A415" s="12"/>
      <c r="B415" s="189"/>
      <c r="C415" s="190"/>
      <c r="D415" s="191" t="s">
        <v>71</v>
      </c>
      <c r="E415" s="203" t="s">
        <v>1066</v>
      </c>
      <c r="F415" s="203" t="s">
        <v>1067</v>
      </c>
      <c r="G415" s="190"/>
      <c r="H415" s="190"/>
      <c r="I415" s="193"/>
      <c r="J415" s="204">
        <f>BK415</f>
        <v>0</v>
      </c>
      <c r="K415" s="190"/>
      <c r="L415" s="195"/>
      <c r="M415" s="196"/>
      <c r="N415" s="197"/>
      <c r="O415" s="197"/>
      <c r="P415" s="198">
        <f>SUM(P416:P417)</f>
        <v>0</v>
      </c>
      <c r="Q415" s="197"/>
      <c r="R415" s="198">
        <f>SUM(R416:R417)</f>
        <v>0</v>
      </c>
      <c r="S415" s="197"/>
      <c r="T415" s="199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0" t="s">
        <v>80</v>
      </c>
      <c r="AT415" s="201" t="s">
        <v>71</v>
      </c>
      <c r="AU415" s="201" t="s">
        <v>80</v>
      </c>
      <c r="AY415" s="200" t="s">
        <v>128</v>
      </c>
      <c r="BK415" s="202">
        <f>SUM(BK416:BK417)</f>
        <v>0</v>
      </c>
    </row>
    <row r="416" s="2" customFormat="1" ht="33" customHeight="1">
      <c r="A416" s="39"/>
      <c r="B416" s="40"/>
      <c r="C416" s="205" t="s">
        <v>1068</v>
      </c>
      <c r="D416" s="205" t="s">
        <v>130</v>
      </c>
      <c r="E416" s="206" t="s">
        <v>1069</v>
      </c>
      <c r="F416" s="207" t="s">
        <v>1070</v>
      </c>
      <c r="G416" s="208" t="s">
        <v>174</v>
      </c>
      <c r="H416" s="209">
        <v>179.60499999999999</v>
      </c>
      <c r="I416" s="210"/>
      <c r="J416" s="211">
        <f>ROUND(I416*H416,2)</f>
        <v>0</v>
      </c>
      <c r="K416" s="207" t="s">
        <v>134</v>
      </c>
      <c r="L416" s="45"/>
      <c r="M416" s="212" t="s">
        <v>19</v>
      </c>
      <c r="N416" s="213" t="s">
        <v>43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135</v>
      </c>
      <c r="AT416" s="216" t="s">
        <v>130</v>
      </c>
      <c r="AU416" s="216" t="s">
        <v>82</v>
      </c>
      <c r="AY416" s="18" t="s">
        <v>128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80</v>
      </c>
      <c r="BK416" s="217">
        <f>ROUND(I416*H416,2)</f>
        <v>0</v>
      </c>
      <c r="BL416" s="18" t="s">
        <v>135</v>
      </c>
      <c r="BM416" s="216" t="s">
        <v>1071</v>
      </c>
    </row>
    <row r="417" s="2" customFormat="1">
      <c r="A417" s="39"/>
      <c r="B417" s="40"/>
      <c r="C417" s="41"/>
      <c r="D417" s="218" t="s">
        <v>137</v>
      </c>
      <c r="E417" s="41"/>
      <c r="F417" s="219" t="s">
        <v>1072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137</v>
      </c>
      <c r="AU417" s="18" t="s">
        <v>82</v>
      </c>
    </row>
    <row r="418" s="12" customFormat="1" ht="25.92" customHeight="1">
      <c r="A418" s="12"/>
      <c r="B418" s="189"/>
      <c r="C418" s="190"/>
      <c r="D418" s="191" t="s">
        <v>71</v>
      </c>
      <c r="E418" s="192" t="s">
        <v>397</v>
      </c>
      <c r="F418" s="192" t="s">
        <v>398</v>
      </c>
      <c r="G418" s="190"/>
      <c r="H418" s="190"/>
      <c r="I418" s="193"/>
      <c r="J418" s="194">
        <f>BK418</f>
        <v>0</v>
      </c>
      <c r="K418" s="190"/>
      <c r="L418" s="195"/>
      <c r="M418" s="196"/>
      <c r="N418" s="197"/>
      <c r="O418" s="197"/>
      <c r="P418" s="198">
        <f>P419+P432+P487+P491+P494+P499+P503+P615+P687+P750+P833+P895+P1003+P1100+P1125+P1143+P1181+P1189+P1229+P1281</f>
        <v>0</v>
      </c>
      <c r="Q418" s="197"/>
      <c r="R418" s="198">
        <f>R419+R432+R487+R491+R494+R499+R503+R615+R687+R750+R833+R895+R1003+R1100+R1125+R1143+R1181+R1189+R1229+R1281</f>
        <v>264.07610120999993</v>
      </c>
      <c r="S418" s="197"/>
      <c r="T418" s="199">
        <f>T419+T432+T487+T491+T494+T499+T503+T615+T687+T750+T833+T895+T1003+T1100+T1125+T1143+T1181+T1189+T1229+T1281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0" t="s">
        <v>82</v>
      </c>
      <c r="AT418" s="201" t="s">
        <v>71</v>
      </c>
      <c r="AU418" s="201" t="s">
        <v>72</v>
      </c>
      <c r="AY418" s="200" t="s">
        <v>128</v>
      </c>
      <c r="BK418" s="202">
        <f>BK419+BK432+BK487+BK491+BK494+BK499+BK503+BK615+BK687+BK750+BK833+BK895+BK1003+BK1100+BK1125+BK1143+BK1181+BK1189+BK1229+BK1281</f>
        <v>0</v>
      </c>
    </row>
    <row r="419" s="12" customFormat="1" ht="22.8" customHeight="1">
      <c r="A419" s="12"/>
      <c r="B419" s="189"/>
      <c r="C419" s="190"/>
      <c r="D419" s="191" t="s">
        <v>71</v>
      </c>
      <c r="E419" s="203" t="s">
        <v>1073</v>
      </c>
      <c r="F419" s="203" t="s">
        <v>1074</v>
      </c>
      <c r="G419" s="190"/>
      <c r="H419" s="190"/>
      <c r="I419" s="193"/>
      <c r="J419" s="204">
        <f>BK419</f>
        <v>0</v>
      </c>
      <c r="K419" s="190"/>
      <c r="L419" s="195"/>
      <c r="M419" s="196"/>
      <c r="N419" s="197"/>
      <c r="O419" s="197"/>
      <c r="P419" s="198">
        <f>SUM(P420:P431)</f>
        <v>0</v>
      </c>
      <c r="Q419" s="197"/>
      <c r="R419" s="198">
        <f>SUM(R420:R431)</f>
        <v>0.11074440000000001</v>
      </c>
      <c r="S419" s="197"/>
      <c r="T419" s="199">
        <f>SUM(T420:T431)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0" t="s">
        <v>82</v>
      </c>
      <c r="AT419" s="201" t="s">
        <v>71</v>
      </c>
      <c r="AU419" s="201" t="s">
        <v>80</v>
      </c>
      <c r="AY419" s="200" t="s">
        <v>128</v>
      </c>
      <c r="BK419" s="202">
        <f>SUM(BK420:BK431)</f>
        <v>0</v>
      </c>
    </row>
    <row r="420" s="2" customFormat="1" ht="24.15" customHeight="1">
      <c r="A420" s="39"/>
      <c r="B420" s="40"/>
      <c r="C420" s="205" t="s">
        <v>1075</v>
      </c>
      <c r="D420" s="205" t="s">
        <v>130</v>
      </c>
      <c r="E420" s="206" t="s">
        <v>1076</v>
      </c>
      <c r="F420" s="207" t="s">
        <v>1077</v>
      </c>
      <c r="G420" s="208" t="s">
        <v>133</v>
      </c>
      <c r="H420" s="209">
        <v>15.648</v>
      </c>
      <c r="I420" s="210"/>
      <c r="J420" s="211">
        <f>ROUND(I420*H420,2)</f>
        <v>0</v>
      </c>
      <c r="K420" s="207" t="s">
        <v>134</v>
      </c>
      <c r="L420" s="45"/>
      <c r="M420" s="212" t="s">
        <v>19</v>
      </c>
      <c r="N420" s="213" t="s">
        <v>43</v>
      </c>
      <c r="O420" s="85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230</v>
      </c>
      <c r="AT420" s="216" t="s">
        <v>130</v>
      </c>
      <c r="AU420" s="216" t="s">
        <v>82</v>
      </c>
      <c r="AY420" s="18" t="s">
        <v>128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80</v>
      </c>
      <c r="BK420" s="217">
        <f>ROUND(I420*H420,2)</f>
        <v>0</v>
      </c>
      <c r="BL420" s="18" t="s">
        <v>230</v>
      </c>
      <c r="BM420" s="216" t="s">
        <v>1078</v>
      </c>
    </row>
    <row r="421" s="2" customFormat="1">
      <c r="A421" s="39"/>
      <c r="B421" s="40"/>
      <c r="C421" s="41"/>
      <c r="D421" s="218" t="s">
        <v>137</v>
      </c>
      <c r="E421" s="41"/>
      <c r="F421" s="219" t="s">
        <v>1079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137</v>
      </c>
      <c r="AU421" s="18" t="s">
        <v>82</v>
      </c>
    </row>
    <row r="422" s="13" customFormat="1">
      <c r="A422" s="13"/>
      <c r="B422" s="223"/>
      <c r="C422" s="224"/>
      <c r="D422" s="225" t="s">
        <v>139</v>
      </c>
      <c r="E422" s="226" t="s">
        <v>19</v>
      </c>
      <c r="F422" s="227" t="s">
        <v>654</v>
      </c>
      <c r="G422" s="224"/>
      <c r="H422" s="228">
        <v>15.648</v>
      </c>
      <c r="I422" s="229"/>
      <c r="J422" s="224"/>
      <c r="K422" s="224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139</v>
      </c>
      <c r="AU422" s="234" t="s">
        <v>82</v>
      </c>
      <c r="AV422" s="13" t="s">
        <v>82</v>
      </c>
      <c r="AW422" s="13" t="s">
        <v>34</v>
      </c>
      <c r="AX422" s="13" t="s">
        <v>80</v>
      </c>
      <c r="AY422" s="234" t="s">
        <v>128</v>
      </c>
    </row>
    <row r="423" s="2" customFormat="1" ht="16.5" customHeight="1">
      <c r="A423" s="39"/>
      <c r="B423" s="40"/>
      <c r="C423" s="246" t="s">
        <v>1080</v>
      </c>
      <c r="D423" s="246" t="s">
        <v>414</v>
      </c>
      <c r="E423" s="247" t="s">
        <v>1081</v>
      </c>
      <c r="F423" s="248" t="s">
        <v>1082</v>
      </c>
      <c r="G423" s="249" t="s">
        <v>174</v>
      </c>
      <c r="H423" s="250">
        <v>0.0060000000000000001</v>
      </c>
      <c r="I423" s="251"/>
      <c r="J423" s="252">
        <f>ROUND(I423*H423,2)</f>
        <v>0</v>
      </c>
      <c r="K423" s="248" t="s">
        <v>134</v>
      </c>
      <c r="L423" s="253"/>
      <c r="M423" s="254" t="s">
        <v>19</v>
      </c>
      <c r="N423" s="255" t="s">
        <v>43</v>
      </c>
      <c r="O423" s="85"/>
      <c r="P423" s="214">
        <f>O423*H423</f>
        <v>0</v>
      </c>
      <c r="Q423" s="214">
        <v>1</v>
      </c>
      <c r="R423" s="214">
        <f>Q423*H423</f>
        <v>0.0060000000000000001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334</v>
      </c>
      <c r="AT423" s="216" t="s">
        <v>414</v>
      </c>
      <c r="AU423" s="216" t="s">
        <v>82</v>
      </c>
      <c r="AY423" s="18" t="s">
        <v>128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80</v>
      </c>
      <c r="BK423" s="217">
        <f>ROUND(I423*H423,2)</f>
        <v>0</v>
      </c>
      <c r="BL423" s="18" t="s">
        <v>230</v>
      </c>
      <c r="BM423" s="216" t="s">
        <v>1083</v>
      </c>
    </row>
    <row r="424" s="13" customFormat="1">
      <c r="A424" s="13"/>
      <c r="B424" s="223"/>
      <c r="C424" s="224"/>
      <c r="D424" s="225" t="s">
        <v>139</v>
      </c>
      <c r="E424" s="224"/>
      <c r="F424" s="227" t="s">
        <v>1084</v>
      </c>
      <c r="G424" s="224"/>
      <c r="H424" s="228">
        <v>0.0060000000000000001</v>
      </c>
      <c r="I424" s="229"/>
      <c r="J424" s="224"/>
      <c r="K424" s="224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139</v>
      </c>
      <c r="AU424" s="234" t="s">
        <v>82</v>
      </c>
      <c r="AV424" s="13" t="s">
        <v>82</v>
      </c>
      <c r="AW424" s="13" t="s">
        <v>4</v>
      </c>
      <c r="AX424" s="13" t="s">
        <v>80</v>
      </c>
      <c r="AY424" s="234" t="s">
        <v>128</v>
      </c>
    </row>
    <row r="425" s="2" customFormat="1" ht="16.5" customHeight="1">
      <c r="A425" s="39"/>
      <c r="B425" s="40"/>
      <c r="C425" s="205" t="s">
        <v>1085</v>
      </c>
      <c r="D425" s="205" t="s">
        <v>130</v>
      </c>
      <c r="E425" s="206" t="s">
        <v>1086</v>
      </c>
      <c r="F425" s="207" t="s">
        <v>1087</v>
      </c>
      <c r="G425" s="208" t="s">
        <v>133</v>
      </c>
      <c r="H425" s="209">
        <v>15.648</v>
      </c>
      <c r="I425" s="210"/>
      <c r="J425" s="211">
        <f>ROUND(I425*H425,2)</f>
        <v>0</v>
      </c>
      <c r="K425" s="207" t="s">
        <v>134</v>
      </c>
      <c r="L425" s="45"/>
      <c r="M425" s="212" t="s">
        <v>19</v>
      </c>
      <c r="N425" s="213" t="s">
        <v>43</v>
      </c>
      <c r="O425" s="85"/>
      <c r="P425" s="214">
        <f>O425*H425</f>
        <v>0</v>
      </c>
      <c r="Q425" s="214">
        <v>0.00040000000000000002</v>
      </c>
      <c r="R425" s="214">
        <f>Q425*H425</f>
        <v>0.0062592000000000004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230</v>
      </c>
      <c r="AT425" s="216" t="s">
        <v>130</v>
      </c>
      <c r="AU425" s="216" t="s">
        <v>82</v>
      </c>
      <c r="AY425" s="18" t="s">
        <v>128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80</v>
      </c>
      <c r="BK425" s="217">
        <f>ROUND(I425*H425,2)</f>
        <v>0</v>
      </c>
      <c r="BL425" s="18" t="s">
        <v>230</v>
      </c>
      <c r="BM425" s="216" t="s">
        <v>1088</v>
      </c>
    </row>
    <row r="426" s="2" customFormat="1">
      <c r="A426" s="39"/>
      <c r="B426" s="40"/>
      <c r="C426" s="41"/>
      <c r="D426" s="218" t="s">
        <v>137</v>
      </c>
      <c r="E426" s="41"/>
      <c r="F426" s="219" t="s">
        <v>1089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137</v>
      </c>
      <c r="AU426" s="18" t="s">
        <v>82</v>
      </c>
    </row>
    <row r="427" s="13" customFormat="1">
      <c r="A427" s="13"/>
      <c r="B427" s="223"/>
      <c r="C427" s="224"/>
      <c r="D427" s="225" t="s">
        <v>139</v>
      </c>
      <c r="E427" s="226" t="s">
        <v>19</v>
      </c>
      <c r="F427" s="227" t="s">
        <v>654</v>
      </c>
      <c r="G427" s="224"/>
      <c r="H427" s="228">
        <v>15.648</v>
      </c>
      <c r="I427" s="229"/>
      <c r="J427" s="224"/>
      <c r="K427" s="224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139</v>
      </c>
      <c r="AU427" s="234" t="s">
        <v>82</v>
      </c>
      <c r="AV427" s="13" t="s">
        <v>82</v>
      </c>
      <c r="AW427" s="13" t="s">
        <v>34</v>
      </c>
      <c r="AX427" s="13" t="s">
        <v>80</v>
      </c>
      <c r="AY427" s="234" t="s">
        <v>128</v>
      </c>
    </row>
    <row r="428" s="2" customFormat="1" ht="24.15" customHeight="1">
      <c r="A428" s="39"/>
      <c r="B428" s="40"/>
      <c r="C428" s="246" t="s">
        <v>1090</v>
      </c>
      <c r="D428" s="246" t="s">
        <v>414</v>
      </c>
      <c r="E428" s="247" t="s">
        <v>1091</v>
      </c>
      <c r="F428" s="248" t="s">
        <v>1092</v>
      </c>
      <c r="G428" s="249" t="s">
        <v>133</v>
      </c>
      <c r="H428" s="250">
        <v>18.238</v>
      </c>
      <c r="I428" s="251"/>
      <c r="J428" s="252">
        <f>ROUND(I428*H428,2)</f>
        <v>0</v>
      </c>
      <c r="K428" s="248" t="s">
        <v>134</v>
      </c>
      <c r="L428" s="253"/>
      <c r="M428" s="254" t="s">
        <v>19</v>
      </c>
      <c r="N428" s="255" t="s">
        <v>43</v>
      </c>
      <c r="O428" s="85"/>
      <c r="P428" s="214">
        <f>O428*H428</f>
        <v>0</v>
      </c>
      <c r="Q428" s="214">
        <v>0.0054000000000000003</v>
      </c>
      <c r="R428" s="214">
        <f>Q428*H428</f>
        <v>0.098485200000000009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334</v>
      </c>
      <c r="AT428" s="216" t="s">
        <v>414</v>
      </c>
      <c r="AU428" s="216" t="s">
        <v>82</v>
      </c>
      <c r="AY428" s="18" t="s">
        <v>128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230</v>
      </c>
      <c r="BM428" s="216" t="s">
        <v>1093</v>
      </c>
    </row>
    <row r="429" s="13" customFormat="1">
      <c r="A429" s="13"/>
      <c r="B429" s="223"/>
      <c r="C429" s="224"/>
      <c r="D429" s="225" t="s">
        <v>139</v>
      </c>
      <c r="E429" s="224"/>
      <c r="F429" s="227" t="s">
        <v>1094</v>
      </c>
      <c r="G429" s="224"/>
      <c r="H429" s="228">
        <v>18.238</v>
      </c>
      <c r="I429" s="229"/>
      <c r="J429" s="224"/>
      <c r="K429" s="224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139</v>
      </c>
      <c r="AU429" s="234" t="s">
        <v>82</v>
      </c>
      <c r="AV429" s="13" t="s">
        <v>82</v>
      </c>
      <c r="AW429" s="13" t="s">
        <v>4</v>
      </c>
      <c r="AX429" s="13" t="s">
        <v>80</v>
      </c>
      <c r="AY429" s="234" t="s">
        <v>128</v>
      </c>
    </row>
    <row r="430" s="2" customFormat="1" ht="24.15" customHeight="1">
      <c r="A430" s="39"/>
      <c r="B430" s="40"/>
      <c r="C430" s="205" t="s">
        <v>1095</v>
      </c>
      <c r="D430" s="205" t="s">
        <v>130</v>
      </c>
      <c r="E430" s="206" t="s">
        <v>1096</v>
      </c>
      <c r="F430" s="207" t="s">
        <v>1097</v>
      </c>
      <c r="G430" s="208" t="s">
        <v>426</v>
      </c>
      <c r="H430" s="256"/>
      <c r="I430" s="210"/>
      <c r="J430" s="211">
        <f>ROUND(I430*H430,2)</f>
        <v>0</v>
      </c>
      <c r="K430" s="207" t="s">
        <v>134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230</v>
      </c>
      <c r="AT430" s="216" t="s">
        <v>130</v>
      </c>
      <c r="AU430" s="216" t="s">
        <v>82</v>
      </c>
      <c r="AY430" s="18" t="s">
        <v>128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230</v>
      </c>
      <c r="BM430" s="216" t="s">
        <v>1098</v>
      </c>
    </row>
    <row r="431" s="2" customFormat="1">
      <c r="A431" s="39"/>
      <c r="B431" s="40"/>
      <c r="C431" s="41"/>
      <c r="D431" s="218" t="s">
        <v>137</v>
      </c>
      <c r="E431" s="41"/>
      <c r="F431" s="219" t="s">
        <v>1099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137</v>
      </c>
      <c r="AU431" s="18" t="s">
        <v>82</v>
      </c>
    </row>
    <row r="432" s="12" customFormat="1" ht="22.8" customHeight="1">
      <c r="A432" s="12"/>
      <c r="B432" s="189"/>
      <c r="C432" s="190"/>
      <c r="D432" s="191" t="s">
        <v>71</v>
      </c>
      <c r="E432" s="203" t="s">
        <v>1100</v>
      </c>
      <c r="F432" s="203" t="s">
        <v>1101</v>
      </c>
      <c r="G432" s="190"/>
      <c r="H432" s="190"/>
      <c r="I432" s="193"/>
      <c r="J432" s="204">
        <f>BK432</f>
        <v>0</v>
      </c>
      <c r="K432" s="190"/>
      <c r="L432" s="195"/>
      <c r="M432" s="196"/>
      <c r="N432" s="197"/>
      <c r="O432" s="197"/>
      <c r="P432" s="198">
        <f>SUM(P433:P486)</f>
        <v>0</v>
      </c>
      <c r="Q432" s="197"/>
      <c r="R432" s="198">
        <f>SUM(R433:R486)</f>
        <v>18.975638</v>
      </c>
      <c r="S432" s="197"/>
      <c r="T432" s="199">
        <f>SUM(T433:T486)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0" t="s">
        <v>82</v>
      </c>
      <c r="AT432" s="201" t="s">
        <v>71</v>
      </c>
      <c r="AU432" s="201" t="s">
        <v>80</v>
      </c>
      <c r="AY432" s="200" t="s">
        <v>128</v>
      </c>
      <c r="BK432" s="202">
        <f>SUM(BK433:BK486)</f>
        <v>0</v>
      </c>
    </row>
    <row r="433" s="2" customFormat="1" ht="24.15" customHeight="1">
      <c r="A433" s="39"/>
      <c r="B433" s="40"/>
      <c r="C433" s="205" t="s">
        <v>1102</v>
      </c>
      <c r="D433" s="205" t="s">
        <v>130</v>
      </c>
      <c r="E433" s="206" t="s">
        <v>1103</v>
      </c>
      <c r="F433" s="207" t="s">
        <v>1104</v>
      </c>
      <c r="G433" s="208" t="s">
        <v>133</v>
      </c>
      <c r="H433" s="209">
        <v>15.648</v>
      </c>
      <c r="I433" s="210"/>
      <c r="J433" s="211">
        <f>ROUND(I433*H433,2)</f>
        <v>0</v>
      </c>
      <c r="K433" s="207" t="s">
        <v>134</v>
      </c>
      <c r="L433" s="45"/>
      <c r="M433" s="212" t="s">
        <v>19</v>
      </c>
      <c r="N433" s="213" t="s">
        <v>43</v>
      </c>
      <c r="O433" s="85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230</v>
      </c>
      <c r="AT433" s="216" t="s">
        <v>130</v>
      </c>
      <c r="AU433" s="216" t="s">
        <v>82</v>
      </c>
      <c r="AY433" s="18" t="s">
        <v>128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80</v>
      </c>
      <c r="BK433" s="217">
        <f>ROUND(I433*H433,2)</f>
        <v>0</v>
      </c>
      <c r="BL433" s="18" t="s">
        <v>230</v>
      </c>
      <c r="BM433" s="216" t="s">
        <v>1105</v>
      </c>
    </row>
    <row r="434" s="2" customFormat="1">
      <c r="A434" s="39"/>
      <c r="B434" s="40"/>
      <c r="C434" s="41"/>
      <c r="D434" s="218" t="s">
        <v>137</v>
      </c>
      <c r="E434" s="41"/>
      <c r="F434" s="219" t="s">
        <v>1106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137</v>
      </c>
      <c r="AU434" s="18" t="s">
        <v>82</v>
      </c>
    </row>
    <row r="435" s="13" customFormat="1">
      <c r="A435" s="13"/>
      <c r="B435" s="223"/>
      <c r="C435" s="224"/>
      <c r="D435" s="225" t="s">
        <v>139</v>
      </c>
      <c r="E435" s="226" t="s">
        <v>19</v>
      </c>
      <c r="F435" s="227" t="s">
        <v>654</v>
      </c>
      <c r="G435" s="224"/>
      <c r="H435" s="228">
        <v>15.648</v>
      </c>
      <c r="I435" s="229"/>
      <c r="J435" s="224"/>
      <c r="K435" s="224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139</v>
      </c>
      <c r="AU435" s="234" t="s">
        <v>82</v>
      </c>
      <c r="AV435" s="13" t="s">
        <v>82</v>
      </c>
      <c r="AW435" s="13" t="s">
        <v>34</v>
      </c>
      <c r="AX435" s="13" t="s">
        <v>80</v>
      </c>
      <c r="AY435" s="234" t="s">
        <v>128</v>
      </c>
    </row>
    <row r="436" s="2" customFormat="1" ht="16.5" customHeight="1">
      <c r="A436" s="39"/>
      <c r="B436" s="40"/>
      <c r="C436" s="246" t="s">
        <v>1107</v>
      </c>
      <c r="D436" s="246" t="s">
        <v>414</v>
      </c>
      <c r="E436" s="247" t="s">
        <v>1108</v>
      </c>
      <c r="F436" s="248" t="s">
        <v>1109</v>
      </c>
      <c r="G436" s="249" t="s">
        <v>133</v>
      </c>
      <c r="H436" s="250">
        <v>16.43</v>
      </c>
      <c r="I436" s="251"/>
      <c r="J436" s="252">
        <f>ROUND(I436*H436,2)</f>
        <v>0</v>
      </c>
      <c r="K436" s="248" t="s">
        <v>134</v>
      </c>
      <c r="L436" s="253"/>
      <c r="M436" s="254" t="s">
        <v>19</v>
      </c>
      <c r="N436" s="255" t="s">
        <v>43</v>
      </c>
      <c r="O436" s="85"/>
      <c r="P436" s="214">
        <f>O436*H436</f>
        <v>0</v>
      </c>
      <c r="Q436" s="214">
        <v>0.0023999999999999998</v>
      </c>
      <c r="R436" s="214">
        <f>Q436*H436</f>
        <v>0.039431999999999995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334</v>
      </c>
      <c r="AT436" s="216" t="s">
        <v>414</v>
      </c>
      <c r="AU436" s="216" t="s">
        <v>82</v>
      </c>
      <c r="AY436" s="18" t="s">
        <v>128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230</v>
      </c>
      <c r="BM436" s="216" t="s">
        <v>1110</v>
      </c>
    </row>
    <row r="437" s="13" customFormat="1">
      <c r="A437" s="13"/>
      <c r="B437" s="223"/>
      <c r="C437" s="224"/>
      <c r="D437" s="225" t="s">
        <v>139</v>
      </c>
      <c r="E437" s="224"/>
      <c r="F437" s="227" t="s">
        <v>1111</v>
      </c>
      <c r="G437" s="224"/>
      <c r="H437" s="228">
        <v>16.43</v>
      </c>
      <c r="I437" s="229"/>
      <c r="J437" s="224"/>
      <c r="K437" s="224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139</v>
      </c>
      <c r="AU437" s="234" t="s">
        <v>82</v>
      </c>
      <c r="AV437" s="13" t="s">
        <v>82</v>
      </c>
      <c r="AW437" s="13" t="s">
        <v>4</v>
      </c>
      <c r="AX437" s="13" t="s">
        <v>80</v>
      </c>
      <c r="AY437" s="234" t="s">
        <v>128</v>
      </c>
    </row>
    <row r="438" s="2" customFormat="1" ht="24.15" customHeight="1">
      <c r="A438" s="39"/>
      <c r="B438" s="40"/>
      <c r="C438" s="205" t="s">
        <v>1112</v>
      </c>
      <c r="D438" s="205" t="s">
        <v>130</v>
      </c>
      <c r="E438" s="206" t="s">
        <v>1113</v>
      </c>
      <c r="F438" s="207" t="s">
        <v>1114</v>
      </c>
      <c r="G438" s="208" t="s">
        <v>133</v>
      </c>
      <c r="H438" s="209">
        <v>543.39999999999998</v>
      </c>
      <c r="I438" s="210"/>
      <c r="J438" s="211">
        <f>ROUND(I438*H438,2)</f>
        <v>0</v>
      </c>
      <c r="K438" s="207" t="s">
        <v>134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230</v>
      </c>
      <c r="AT438" s="216" t="s">
        <v>130</v>
      </c>
      <c r="AU438" s="216" t="s">
        <v>82</v>
      </c>
      <c r="AY438" s="18" t="s">
        <v>128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80</v>
      </c>
      <c r="BK438" s="217">
        <f>ROUND(I438*H438,2)</f>
        <v>0</v>
      </c>
      <c r="BL438" s="18" t="s">
        <v>230</v>
      </c>
      <c r="BM438" s="216" t="s">
        <v>1115</v>
      </c>
    </row>
    <row r="439" s="2" customFormat="1">
      <c r="A439" s="39"/>
      <c r="B439" s="40"/>
      <c r="C439" s="41"/>
      <c r="D439" s="218" t="s">
        <v>137</v>
      </c>
      <c r="E439" s="41"/>
      <c r="F439" s="219" t="s">
        <v>1116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137</v>
      </c>
      <c r="AU439" s="18" t="s">
        <v>82</v>
      </c>
    </row>
    <row r="440" s="13" customFormat="1">
      <c r="A440" s="13"/>
      <c r="B440" s="223"/>
      <c r="C440" s="224"/>
      <c r="D440" s="225" t="s">
        <v>139</v>
      </c>
      <c r="E440" s="226" t="s">
        <v>19</v>
      </c>
      <c r="F440" s="227" t="s">
        <v>1117</v>
      </c>
      <c r="G440" s="224"/>
      <c r="H440" s="228">
        <v>543.39999999999998</v>
      </c>
      <c r="I440" s="229"/>
      <c r="J440" s="224"/>
      <c r="K440" s="224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139</v>
      </c>
      <c r="AU440" s="234" t="s">
        <v>82</v>
      </c>
      <c r="AV440" s="13" t="s">
        <v>82</v>
      </c>
      <c r="AW440" s="13" t="s">
        <v>34</v>
      </c>
      <c r="AX440" s="13" t="s">
        <v>80</v>
      </c>
      <c r="AY440" s="234" t="s">
        <v>128</v>
      </c>
    </row>
    <row r="441" s="2" customFormat="1" ht="16.5" customHeight="1">
      <c r="A441" s="39"/>
      <c r="B441" s="40"/>
      <c r="C441" s="246" t="s">
        <v>1118</v>
      </c>
      <c r="D441" s="246" t="s">
        <v>414</v>
      </c>
      <c r="E441" s="247" t="s">
        <v>1119</v>
      </c>
      <c r="F441" s="248" t="s">
        <v>1120</v>
      </c>
      <c r="G441" s="249" t="s">
        <v>133</v>
      </c>
      <c r="H441" s="250">
        <v>597.74000000000001</v>
      </c>
      <c r="I441" s="251"/>
      <c r="J441" s="252">
        <f>ROUND(I441*H441,2)</f>
        <v>0</v>
      </c>
      <c r="K441" s="248" t="s">
        <v>134</v>
      </c>
      <c r="L441" s="253"/>
      <c r="M441" s="254" t="s">
        <v>19</v>
      </c>
      <c r="N441" s="255" t="s">
        <v>43</v>
      </c>
      <c r="O441" s="85"/>
      <c r="P441" s="214">
        <f>O441*H441</f>
        <v>0</v>
      </c>
      <c r="Q441" s="214">
        <v>0.0011999999999999999</v>
      </c>
      <c r="R441" s="214">
        <f>Q441*H441</f>
        <v>0.71728799999999993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334</v>
      </c>
      <c r="AT441" s="216" t="s">
        <v>414</v>
      </c>
      <c r="AU441" s="216" t="s">
        <v>82</v>
      </c>
      <c r="AY441" s="18" t="s">
        <v>128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80</v>
      </c>
      <c r="BK441" s="217">
        <f>ROUND(I441*H441,2)</f>
        <v>0</v>
      </c>
      <c r="BL441" s="18" t="s">
        <v>230</v>
      </c>
      <c r="BM441" s="216" t="s">
        <v>1121</v>
      </c>
    </row>
    <row r="442" s="13" customFormat="1">
      <c r="A442" s="13"/>
      <c r="B442" s="223"/>
      <c r="C442" s="224"/>
      <c r="D442" s="225" t="s">
        <v>139</v>
      </c>
      <c r="E442" s="224"/>
      <c r="F442" s="227" t="s">
        <v>1122</v>
      </c>
      <c r="G442" s="224"/>
      <c r="H442" s="228">
        <v>597.74000000000001</v>
      </c>
      <c r="I442" s="229"/>
      <c r="J442" s="224"/>
      <c r="K442" s="224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139</v>
      </c>
      <c r="AU442" s="234" t="s">
        <v>82</v>
      </c>
      <c r="AV442" s="13" t="s">
        <v>82</v>
      </c>
      <c r="AW442" s="13" t="s">
        <v>4</v>
      </c>
      <c r="AX442" s="13" t="s">
        <v>80</v>
      </c>
      <c r="AY442" s="234" t="s">
        <v>128</v>
      </c>
    </row>
    <row r="443" s="2" customFormat="1" ht="16.5" customHeight="1">
      <c r="A443" s="39"/>
      <c r="B443" s="40"/>
      <c r="C443" s="246" t="s">
        <v>1123</v>
      </c>
      <c r="D443" s="246" t="s">
        <v>414</v>
      </c>
      <c r="E443" s="247" t="s">
        <v>1124</v>
      </c>
      <c r="F443" s="248" t="s">
        <v>1125</v>
      </c>
      <c r="G443" s="249" t="s">
        <v>133</v>
      </c>
      <c r="H443" s="250">
        <v>597.74000000000001</v>
      </c>
      <c r="I443" s="251"/>
      <c r="J443" s="252">
        <f>ROUND(I443*H443,2)</f>
        <v>0</v>
      </c>
      <c r="K443" s="248" t="s">
        <v>134</v>
      </c>
      <c r="L443" s="253"/>
      <c r="M443" s="254" t="s">
        <v>19</v>
      </c>
      <c r="N443" s="255" t="s">
        <v>43</v>
      </c>
      <c r="O443" s="85"/>
      <c r="P443" s="214">
        <f>O443*H443</f>
        <v>0</v>
      </c>
      <c r="Q443" s="214">
        <v>0.00051999999999999995</v>
      </c>
      <c r="R443" s="214">
        <f>Q443*H443</f>
        <v>0.31082479999999996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334</v>
      </c>
      <c r="AT443" s="216" t="s">
        <v>414</v>
      </c>
      <c r="AU443" s="216" t="s">
        <v>82</v>
      </c>
      <c r="AY443" s="18" t="s">
        <v>128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80</v>
      </c>
      <c r="BK443" s="217">
        <f>ROUND(I443*H443,2)</f>
        <v>0</v>
      </c>
      <c r="BL443" s="18" t="s">
        <v>230</v>
      </c>
      <c r="BM443" s="216" t="s">
        <v>1126</v>
      </c>
    </row>
    <row r="444" s="13" customFormat="1">
      <c r="A444" s="13"/>
      <c r="B444" s="223"/>
      <c r="C444" s="224"/>
      <c r="D444" s="225" t="s">
        <v>139</v>
      </c>
      <c r="E444" s="224"/>
      <c r="F444" s="227" t="s">
        <v>1122</v>
      </c>
      <c r="G444" s="224"/>
      <c r="H444" s="228">
        <v>597.74000000000001</v>
      </c>
      <c r="I444" s="229"/>
      <c r="J444" s="224"/>
      <c r="K444" s="224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139</v>
      </c>
      <c r="AU444" s="234" t="s">
        <v>82</v>
      </c>
      <c r="AV444" s="13" t="s">
        <v>82</v>
      </c>
      <c r="AW444" s="13" t="s">
        <v>4</v>
      </c>
      <c r="AX444" s="13" t="s">
        <v>80</v>
      </c>
      <c r="AY444" s="234" t="s">
        <v>128</v>
      </c>
    </row>
    <row r="445" s="2" customFormat="1" ht="24.15" customHeight="1">
      <c r="A445" s="39"/>
      <c r="B445" s="40"/>
      <c r="C445" s="205" t="s">
        <v>1127</v>
      </c>
      <c r="D445" s="205" t="s">
        <v>130</v>
      </c>
      <c r="E445" s="206" t="s">
        <v>1128</v>
      </c>
      <c r="F445" s="207" t="s">
        <v>1129</v>
      </c>
      <c r="G445" s="208" t="s">
        <v>133</v>
      </c>
      <c r="H445" s="209">
        <v>543.39999999999998</v>
      </c>
      <c r="I445" s="210"/>
      <c r="J445" s="211">
        <f>ROUND(I445*H445,2)</f>
        <v>0</v>
      </c>
      <c r="K445" s="207" t="s">
        <v>134</v>
      </c>
      <c r="L445" s="45"/>
      <c r="M445" s="212" t="s">
        <v>19</v>
      </c>
      <c r="N445" s="213" t="s">
        <v>43</v>
      </c>
      <c r="O445" s="85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230</v>
      </c>
      <c r="AT445" s="216" t="s">
        <v>130</v>
      </c>
      <c r="AU445" s="216" t="s">
        <v>82</v>
      </c>
      <c r="AY445" s="18" t="s">
        <v>128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80</v>
      </c>
      <c r="BK445" s="217">
        <f>ROUND(I445*H445,2)</f>
        <v>0</v>
      </c>
      <c r="BL445" s="18" t="s">
        <v>230</v>
      </c>
      <c r="BM445" s="216" t="s">
        <v>1130</v>
      </c>
    </row>
    <row r="446" s="2" customFormat="1">
      <c r="A446" s="39"/>
      <c r="B446" s="40"/>
      <c r="C446" s="41"/>
      <c r="D446" s="218" t="s">
        <v>137</v>
      </c>
      <c r="E446" s="41"/>
      <c r="F446" s="219" t="s">
        <v>1131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137</v>
      </c>
      <c r="AU446" s="18" t="s">
        <v>82</v>
      </c>
    </row>
    <row r="447" s="13" customFormat="1">
      <c r="A447" s="13"/>
      <c r="B447" s="223"/>
      <c r="C447" s="224"/>
      <c r="D447" s="225" t="s">
        <v>139</v>
      </c>
      <c r="E447" s="226" t="s">
        <v>19</v>
      </c>
      <c r="F447" s="227" t="s">
        <v>1117</v>
      </c>
      <c r="G447" s="224"/>
      <c r="H447" s="228">
        <v>543.39999999999998</v>
      </c>
      <c r="I447" s="229"/>
      <c r="J447" s="224"/>
      <c r="K447" s="224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139</v>
      </c>
      <c r="AU447" s="234" t="s">
        <v>82</v>
      </c>
      <c r="AV447" s="13" t="s">
        <v>82</v>
      </c>
      <c r="AW447" s="13" t="s">
        <v>34</v>
      </c>
      <c r="AX447" s="13" t="s">
        <v>80</v>
      </c>
      <c r="AY447" s="234" t="s">
        <v>128</v>
      </c>
    </row>
    <row r="448" s="2" customFormat="1" ht="16.5" customHeight="1">
      <c r="A448" s="39"/>
      <c r="B448" s="40"/>
      <c r="C448" s="246" t="s">
        <v>1132</v>
      </c>
      <c r="D448" s="246" t="s">
        <v>414</v>
      </c>
      <c r="E448" s="247" t="s">
        <v>1133</v>
      </c>
      <c r="F448" s="248" t="s">
        <v>1134</v>
      </c>
      <c r="G448" s="249" t="s">
        <v>133</v>
      </c>
      <c r="H448" s="250">
        <v>1141.1400000000001</v>
      </c>
      <c r="I448" s="251"/>
      <c r="J448" s="252">
        <f>ROUND(I448*H448,2)</f>
        <v>0</v>
      </c>
      <c r="K448" s="248" t="s">
        <v>134</v>
      </c>
      <c r="L448" s="253"/>
      <c r="M448" s="254" t="s">
        <v>19</v>
      </c>
      <c r="N448" s="255" t="s">
        <v>43</v>
      </c>
      <c r="O448" s="85"/>
      <c r="P448" s="214">
        <f>O448*H448</f>
        <v>0</v>
      </c>
      <c r="Q448" s="214">
        <v>0.0030400000000000002</v>
      </c>
      <c r="R448" s="214">
        <f>Q448*H448</f>
        <v>3.4690656000000004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334</v>
      </c>
      <c r="AT448" s="216" t="s">
        <v>414</v>
      </c>
      <c r="AU448" s="216" t="s">
        <v>82</v>
      </c>
      <c r="AY448" s="18" t="s">
        <v>128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80</v>
      </c>
      <c r="BK448" s="217">
        <f>ROUND(I448*H448,2)</f>
        <v>0</v>
      </c>
      <c r="BL448" s="18" t="s">
        <v>230</v>
      </c>
      <c r="BM448" s="216" t="s">
        <v>1135</v>
      </c>
    </row>
    <row r="449" s="13" customFormat="1">
      <c r="A449" s="13"/>
      <c r="B449" s="223"/>
      <c r="C449" s="224"/>
      <c r="D449" s="225" t="s">
        <v>139</v>
      </c>
      <c r="E449" s="224"/>
      <c r="F449" s="227" t="s">
        <v>1136</v>
      </c>
      <c r="G449" s="224"/>
      <c r="H449" s="228">
        <v>1141.1400000000001</v>
      </c>
      <c r="I449" s="229"/>
      <c r="J449" s="224"/>
      <c r="K449" s="224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139</v>
      </c>
      <c r="AU449" s="234" t="s">
        <v>82</v>
      </c>
      <c r="AV449" s="13" t="s">
        <v>82</v>
      </c>
      <c r="AW449" s="13" t="s">
        <v>4</v>
      </c>
      <c r="AX449" s="13" t="s">
        <v>80</v>
      </c>
      <c r="AY449" s="234" t="s">
        <v>128</v>
      </c>
    </row>
    <row r="450" s="2" customFormat="1" ht="24.15" customHeight="1">
      <c r="A450" s="39"/>
      <c r="B450" s="40"/>
      <c r="C450" s="205" t="s">
        <v>1137</v>
      </c>
      <c r="D450" s="205" t="s">
        <v>130</v>
      </c>
      <c r="E450" s="206" t="s">
        <v>1138</v>
      </c>
      <c r="F450" s="207" t="s">
        <v>1139</v>
      </c>
      <c r="G450" s="208" t="s">
        <v>133</v>
      </c>
      <c r="H450" s="209">
        <v>4.6799999999999997</v>
      </c>
      <c r="I450" s="210"/>
      <c r="J450" s="211">
        <f>ROUND(I450*H450,2)</f>
        <v>0</v>
      </c>
      <c r="K450" s="207" t="s">
        <v>134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0.0060000000000000001</v>
      </c>
      <c r="R450" s="214">
        <f>Q450*H450</f>
        <v>0.028079999999999997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230</v>
      </c>
      <c r="AT450" s="216" t="s">
        <v>130</v>
      </c>
      <c r="AU450" s="216" t="s">
        <v>82</v>
      </c>
      <c r="AY450" s="18" t="s">
        <v>128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80</v>
      </c>
      <c r="BK450" s="217">
        <f>ROUND(I450*H450,2)</f>
        <v>0</v>
      </c>
      <c r="BL450" s="18" t="s">
        <v>230</v>
      </c>
      <c r="BM450" s="216" t="s">
        <v>1140</v>
      </c>
    </row>
    <row r="451" s="2" customFormat="1">
      <c r="A451" s="39"/>
      <c r="B451" s="40"/>
      <c r="C451" s="41"/>
      <c r="D451" s="218" t="s">
        <v>137</v>
      </c>
      <c r="E451" s="41"/>
      <c r="F451" s="219" t="s">
        <v>1141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137</v>
      </c>
      <c r="AU451" s="18" t="s">
        <v>82</v>
      </c>
    </row>
    <row r="452" s="13" customFormat="1">
      <c r="A452" s="13"/>
      <c r="B452" s="223"/>
      <c r="C452" s="224"/>
      <c r="D452" s="225" t="s">
        <v>139</v>
      </c>
      <c r="E452" s="226" t="s">
        <v>19</v>
      </c>
      <c r="F452" s="227" t="s">
        <v>1142</v>
      </c>
      <c r="G452" s="224"/>
      <c r="H452" s="228">
        <v>4.6799999999999997</v>
      </c>
      <c r="I452" s="229"/>
      <c r="J452" s="224"/>
      <c r="K452" s="224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139</v>
      </c>
      <c r="AU452" s="234" t="s">
        <v>82</v>
      </c>
      <c r="AV452" s="13" t="s">
        <v>82</v>
      </c>
      <c r="AW452" s="13" t="s">
        <v>34</v>
      </c>
      <c r="AX452" s="13" t="s">
        <v>80</v>
      </c>
      <c r="AY452" s="234" t="s">
        <v>128</v>
      </c>
    </row>
    <row r="453" s="2" customFormat="1" ht="16.5" customHeight="1">
      <c r="A453" s="39"/>
      <c r="B453" s="40"/>
      <c r="C453" s="246" t="s">
        <v>1143</v>
      </c>
      <c r="D453" s="246" t="s">
        <v>414</v>
      </c>
      <c r="E453" s="247" t="s">
        <v>1144</v>
      </c>
      <c r="F453" s="248" t="s">
        <v>1145</v>
      </c>
      <c r="G453" s="249" t="s">
        <v>133</v>
      </c>
      <c r="H453" s="250">
        <v>5.1479999999999997</v>
      </c>
      <c r="I453" s="251"/>
      <c r="J453" s="252">
        <f>ROUND(I453*H453,2)</f>
        <v>0</v>
      </c>
      <c r="K453" s="248" t="s">
        <v>134</v>
      </c>
      <c r="L453" s="253"/>
      <c r="M453" s="254" t="s">
        <v>19</v>
      </c>
      <c r="N453" s="255" t="s">
        <v>43</v>
      </c>
      <c r="O453" s="85"/>
      <c r="P453" s="214">
        <f>O453*H453</f>
        <v>0</v>
      </c>
      <c r="Q453" s="214">
        <v>0.0018</v>
      </c>
      <c r="R453" s="214">
        <f>Q453*H453</f>
        <v>0.0092663999999999993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334</v>
      </c>
      <c r="AT453" s="216" t="s">
        <v>414</v>
      </c>
      <c r="AU453" s="216" t="s">
        <v>82</v>
      </c>
      <c r="AY453" s="18" t="s">
        <v>128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80</v>
      </c>
      <c r="BK453" s="217">
        <f>ROUND(I453*H453,2)</f>
        <v>0</v>
      </c>
      <c r="BL453" s="18" t="s">
        <v>230</v>
      </c>
      <c r="BM453" s="216" t="s">
        <v>1146</v>
      </c>
    </row>
    <row r="454" s="13" customFormat="1">
      <c r="A454" s="13"/>
      <c r="B454" s="223"/>
      <c r="C454" s="224"/>
      <c r="D454" s="225" t="s">
        <v>139</v>
      </c>
      <c r="E454" s="224"/>
      <c r="F454" s="227" t="s">
        <v>1147</v>
      </c>
      <c r="G454" s="224"/>
      <c r="H454" s="228">
        <v>5.1479999999999997</v>
      </c>
      <c r="I454" s="229"/>
      <c r="J454" s="224"/>
      <c r="K454" s="224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139</v>
      </c>
      <c r="AU454" s="234" t="s">
        <v>82</v>
      </c>
      <c r="AV454" s="13" t="s">
        <v>82</v>
      </c>
      <c r="AW454" s="13" t="s">
        <v>4</v>
      </c>
      <c r="AX454" s="13" t="s">
        <v>80</v>
      </c>
      <c r="AY454" s="234" t="s">
        <v>128</v>
      </c>
    </row>
    <row r="455" s="2" customFormat="1" ht="24.15" customHeight="1">
      <c r="A455" s="39"/>
      <c r="B455" s="40"/>
      <c r="C455" s="205" t="s">
        <v>1148</v>
      </c>
      <c r="D455" s="205" t="s">
        <v>130</v>
      </c>
      <c r="E455" s="206" t="s">
        <v>1149</v>
      </c>
      <c r="F455" s="207" t="s">
        <v>1150</v>
      </c>
      <c r="G455" s="208" t="s">
        <v>133</v>
      </c>
      <c r="H455" s="209">
        <v>2522</v>
      </c>
      <c r="I455" s="210"/>
      <c r="J455" s="211">
        <f>ROUND(I455*H455,2)</f>
        <v>0</v>
      </c>
      <c r="K455" s="207" t="s">
        <v>134</v>
      </c>
      <c r="L455" s="45"/>
      <c r="M455" s="212" t="s">
        <v>19</v>
      </c>
      <c r="N455" s="213" t="s">
        <v>43</v>
      </c>
      <c r="O455" s="85"/>
      <c r="P455" s="214">
        <f>O455*H455</f>
        <v>0</v>
      </c>
      <c r="Q455" s="214">
        <v>0</v>
      </c>
      <c r="R455" s="214">
        <f>Q455*H455</f>
        <v>0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230</v>
      </c>
      <c r="AT455" s="216" t="s">
        <v>130</v>
      </c>
      <c r="AU455" s="216" t="s">
        <v>82</v>
      </c>
      <c r="AY455" s="18" t="s">
        <v>128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80</v>
      </c>
      <c r="BK455" s="217">
        <f>ROUND(I455*H455,2)</f>
        <v>0</v>
      </c>
      <c r="BL455" s="18" t="s">
        <v>230</v>
      </c>
      <c r="BM455" s="216" t="s">
        <v>1151</v>
      </c>
    </row>
    <row r="456" s="2" customFormat="1">
      <c r="A456" s="39"/>
      <c r="B456" s="40"/>
      <c r="C456" s="41"/>
      <c r="D456" s="218" t="s">
        <v>137</v>
      </c>
      <c r="E456" s="41"/>
      <c r="F456" s="219" t="s">
        <v>1152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137</v>
      </c>
      <c r="AU456" s="18" t="s">
        <v>82</v>
      </c>
    </row>
    <row r="457" s="13" customFormat="1">
      <c r="A457" s="13"/>
      <c r="B457" s="223"/>
      <c r="C457" s="224"/>
      <c r="D457" s="225" t="s">
        <v>139</v>
      </c>
      <c r="E457" s="226" t="s">
        <v>19</v>
      </c>
      <c r="F457" s="227" t="s">
        <v>1153</v>
      </c>
      <c r="G457" s="224"/>
      <c r="H457" s="228">
        <v>790</v>
      </c>
      <c r="I457" s="229"/>
      <c r="J457" s="224"/>
      <c r="K457" s="224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139</v>
      </c>
      <c r="AU457" s="234" t="s">
        <v>82</v>
      </c>
      <c r="AV457" s="13" t="s">
        <v>82</v>
      </c>
      <c r="AW457" s="13" t="s">
        <v>34</v>
      </c>
      <c r="AX457" s="13" t="s">
        <v>72</v>
      </c>
      <c r="AY457" s="234" t="s">
        <v>128</v>
      </c>
    </row>
    <row r="458" s="13" customFormat="1">
      <c r="A458" s="13"/>
      <c r="B458" s="223"/>
      <c r="C458" s="224"/>
      <c r="D458" s="225" t="s">
        <v>139</v>
      </c>
      <c r="E458" s="226" t="s">
        <v>19</v>
      </c>
      <c r="F458" s="227" t="s">
        <v>1154</v>
      </c>
      <c r="G458" s="224"/>
      <c r="H458" s="228">
        <v>790</v>
      </c>
      <c r="I458" s="229"/>
      <c r="J458" s="224"/>
      <c r="K458" s="224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139</v>
      </c>
      <c r="AU458" s="234" t="s">
        <v>82</v>
      </c>
      <c r="AV458" s="13" t="s">
        <v>82</v>
      </c>
      <c r="AW458" s="13" t="s">
        <v>34</v>
      </c>
      <c r="AX458" s="13" t="s">
        <v>72</v>
      </c>
      <c r="AY458" s="234" t="s">
        <v>128</v>
      </c>
    </row>
    <row r="459" s="13" customFormat="1">
      <c r="A459" s="13"/>
      <c r="B459" s="223"/>
      <c r="C459" s="224"/>
      <c r="D459" s="225" t="s">
        <v>139</v>
      </c>
      <c r="E459" s="226" t="s">
        <v>19</v>
      </c>
      <c r="F459" s="227" t="s">
        <v>1155</v>
      </c>
      <c r="G459" s="224"/>
      <c r="H459" s="228">
        <v>790</v>
      </c>
      <c r="I459" s="229"/>
      <c r="J459" s="224"/>
      <c r="K459" s="224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139</v>
      </c>
      <c r="AU459" s="234" t="s">
        <v>82</v>
      </c>
      <c r="AV459" s="13" t="s">
        <v>82</v>
      </c>
      <c r="AW459" s="13" t="s">
        <v>34</v>
      </c>
      <c r="AX459" s="13" t="s">
        <v>72</v>
      </c>
      <c r="AY459" s="234" t="s">
        <v>128</v>
      </c>
    </row>
    <row r="460" s="13" customFormat="1">
      <c r="A460" s="13"/>
      <c r="B460" s="223"/>
      <c r="C460" s="224"/>
      <c r="D460" s="225" t="s">
        <v>139</v>
      </c>
      <c r="E460" s="226" t="s">
        <v>19</v>
      </c>
      <c r="F460" s="227" t="s">
        <v>1156</v>
      </c>
      <c r="G460" s="224"/>
      <c r="H460" s="228">
        <v>47</v>
      </c>
      <c r="I460" s="229"/>
      <c r="J460" s="224"/>
      <c r="K460" s="224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139</v>
      </c>
      <c r="AU460" s="234" t="s">
        <v>82</v>
      </c>
      <c r="AV460" s="13" t="s">
        <v>82</v>
      </c>
      <c r="AW460" s="13" t="s">
        <v>34</v>
      </c>
      <c r="AX460" s="13" t="s">
        <v>72</v>
      </c>
      <c r="AY460" s="234" t="s">
        <v>128</v>
      </c>
    </row>
    <row r="461" s="13" customFormat="1">
      <c r="A461" s="13"/>
      <c r="B461" s="223"/>
      <c r="C461" s="224"/>
      <c r="D461" s="225" t="s">
        <v>139</v>
      </c>
      <c r="E461" s="226" t="s">
        <v>19</v>
      </c>
      <c r="F461" s="227" t="s">
        <v>1157</v>
      </c>
      <c r="G461" s="224"/>
      <c r="H461" s="228">
        <v>47</v>
      </c>
      <c r="I461" s="229"/>
      <c r="J461" s="224"/>
      <c r="K461" s="224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139</v>
      </c>
      <c r="AU461" s="234" t="s">
        <v>82</v>
      </c>
      <c r="AV461" s="13" t="s">
        <v>82</v>
      </c>
      <c r="AW461" s="13" t="s">
        <v>34</v>
      </c>
      <c r="AX461" s="13" t="s">
        <v>72</v>
      </c>
      <c r="AY461" s="234" t="s">
        <v>128</v>
      </c>
    </row>
    <row r="462" s="13" customFormat="1">
      <c r="A462" s="13"/>
      <c r="B462" s="223"/>
      <c r="C462" s="224"/>
      <c r="D462" s="225" t="s">
        <v>139</v>
      </c>
      <c r="E462" s="226" t="s">
        <v>19</v>
      </c>
      <c r="F462" s="227" t="s">
        <v>1158</v>
      </c>
      <c r="G462" s="224"/>
      <c r="H462" s="228">
        <v>29</v>
      </c>
      <c r="I462" s="229"/>
      <c r="J462" s="224"/>
      <c r="K462" s="224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139</v>
      </c>
      <c r="AU462" s="234" t="s">
        <v>82</v>
      </c>
      <c r="AV462" s="13" t="s">
        <v>82</v>
      </c>
      <c r="AW462" s="13" t="s">
        <v>34</v>
      </c>
      <c r="AX462" s="13" t="s">
        <v>72</v>
      </c>
      <c r="AY462" s="234" t="s">
        <v>128</v>
      </c>
    </row>
    <row r="463" s="13" customFormat="1">
      <c r="A463" s="13"/>
      <c r="B463" s="223"/>
      <c r="C463" s="224"/>
      <c r="D463" s="225" t="s">
        <v>139</v>
      </c>
      <c r="E463" s="226" t="s">
        <v>19</v>
      </c>
      <c r="F463" s="227" t="s">
        <v>1159</v>
      </c>
      <c r="G463" s="224"/>
      <c r="H463" s="228">
        <v>29</v>
      </c>
      <c r="I463" s="229"/>
      <c r="J463" s="224"/>
      <c r="K463" s="224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139</v>
      </c>
      <c r="AU463" s="234" t="s">
        <v>82</v>
      </c>
      <c r="AV463" s="13" t="s">
        <v>82</v>
      </c>
      <c r="AW463" s="13" t="s">
        <v>34</v>
      </c>
      <c r="AX463" s="13" t="s">
        <v>72</v>
      </c>
      <c r="AY463" s="234" t="s">
        <v>128</v>
      </c>
    </row>
    <row r="464" s="14" customFormat="1">
      <c r="A464" s="14"/>
      <c r="B464" s="235"/>
      <c r="C464" s="236"/>
      <c r="D464" s="225" t="s">
        <v>139</v>
      </c>
      <c r="E464" s="237" t="s">
        <v>19</v>
      </c>
      <c r="F464" s="238" t="s">
        <v>153</v>
      </c>
      <c r="G464" s="236"/>
      <c r="H464" s="239">
        <v>2522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139</v>
      </c>
      <c r="AU464" s="245" t="s">
        <v>82</v>
      </c>
      <c r="AV464" s="14" t="s">
        <v>135</v>
      </c>
      <c r="AW464" s="14" t="s">
        <v>34</v>
      </c>
      <c r="AX464" s="14" t="s">
        <v>80</v>
      </c>
      <c r="AY464" s="245" t="s">
        <v>128</v>
      </c>
    </row>
    <row r="465" s="2" customFormat="1" ht="16.5" customHeight="1">
      <c r="A465" s="39"/>
      <c r="B465" s="40"/>
      <c r="C465" s="246" t="s">
        <v>1160</v>
      </c>
      <c r="D465" s="246" t="s">
        <v>414</v>
      </c>
      <c r="E465" s="247" t="s">
        <v>1161</v>
      </c>
      <c r="F465" s="248" t="s">
        <v>1162</v>
      </c>
      <c r="G465" s="249" t="s">
        <v>133</v>
      </c>
      <c r="H465" s="250">
        <v>1821.5999999999999</v>
      </c>
      <c r="I465" s="251"/>
      <c r="J465" s="252">
        <f>ROUND(I465*H465,2)</f>
        <v>0</v>
      </c>
      <c r="K465" s="248" t="s">
        <v>134</v>
      </c>
      <c r="L465" s="253"/>
      <c r="M465" s="254" t="s">
        <v>19</v>
      </c>
      <c r="N465" s="255" t="s">
        <v>43</v>
      </c>
      <c r="O465" s="85"/>
      <c r="P465" s="214">
        <f>O465*H465</f>
        <v>0</v>
      </c>
      <c r="Q465" s="214">
        <v>0.0047999999999999996</v>
      </c>
      <c r="R465" s="214">
        <f>Q465*H465</f>
        <v>8.7436799999999995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334</v>
      </c>
      <c r="AT465" s="216" t="s">
        <v>414</v>
      </c>
      <c r="AU465" s="216" t="s">
        <v>82</v>
      </c>
      <c r="AY465" s="18" t="s">
        <v>128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80</v>
      </c>
      <c r="BK465" s="217">
        <f>ROUND(I465*H465,2)</f>
        <v>0</v>
      </c>
      <c r="BL465" s="18" t="s">
        <v>230</v>
      </c>
      <c r="BM465" s="216" t="s">
        <v>1163</v>
      </c>
    </row>
    <row r="466" s="13" customFormat="1">
      <c r="A466" s="13"/>
      <c r="B466" s="223"/>
      <c r="C466" s="224"/>
      <c r="D466" s="225" t="s">
        <v>139</v>
      </c>
      <c r="E466" s="226" t="s">
        <v>19</v>
      </c>
      <c r="F466" s="227" t="s">
        <v>1153</v>
      </c>
      <c r="G466" s="224"/>
      <c r="H466" s="228">
        <v>790</v>
      </c>
      <c r="I466" s="229"/>
      <c r="J466" s="224"/>
      <c r="K466" s="224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139</v>
      </c>
      <c r="AU466" s="234" t="s">
        <v>82</v>
      </c>
      <c r="AV466" s="13" t="s">
        <v>82</v>
      </c>
      <c r="AW466" s="13" t="s">
        <v>34</v>
      </c>
      <c r="AX466" s="13" t="s">
        <v>72</v>
      </c>
      <c r="AY466" s="234" t="s">
        <v>128</v>
      </c>
    </row>
    <row r="467" s="13" customFormat="1">
      <c r="A467" s="13"/>
      <c r="B467" s="223"/>
      <c r="C467" s="224"/>
      <c r="D467" s="225" t="s">
        <v>139</v>
      </c>
      <c r="E467" s="226" t="s">
        <v>19</v>
      </c>
      <c r="F467" s="227" t="s">
        <v>1154</v>
      </c>
      <c r="G467" s="224"/>
      <c r="H467" s="228">
        <v>790</v>
      </c>
      <c r="I467" s="229"/>
      <c r="J467" s="224"/>
      <c r="K467" s="224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139</v>
      </c>
      <c r="AU467" s="234" t="s">
        <v>82</v>
      </c>
      <c r="AV467" s="13" t="s">
        <v>82</v>
      </c>
      <c r="AW467" s="13" t="s">
        <v>34</v>
      </c>
      <c r="AX467" s="13" t="s">
        <v>72</v>
      </c>
      <c r="AY467" s="234" t="s">
        <v>128</v>
      </c>
    </row>
    <row r="468" s="13" customFormat="1">
      <c r="A468" s="13"/>
      <c r="B468" s="223"/>
      <c r="C468" s="224"/>
      <c r="D468" s="225" t="s">
        <v>139</v>
      </c>
      <c r="E468" s="226" t="s">
        <v>19</v>
      </c>
      <c r="F468" s="227" t="s">
        <v>1156</v>
      </c>
      <c r="G468" s="224"/>
      <c r="H468" s="228">
        <v>47</v>
      </c>
      <c r="I468" s="229"/>
      <c r="J468" s="224"/>
      <c r="K468" s="224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139</v>
      </c>
      <c r="AU468" s="234" t="s">
        <v>82</v>
      </c>
      <c r="AV468" s="13" t="s">
        <v>82</v>
      </c>
      <c r="AW468" s="13" t="s">
        <v>34</v>
      </c>
      <c r="AX468" s="13" t="s">
        <v>72</v>
      </c>
      <c r="AY468" s="234" t="s">
        <v>128</v>
      </c>
    </row>
    <row r="469" s="13" customFormat="1">
      <c r="A469" s="13"/>
      <c r="B469" s="223"/>
      <c r="C469" s="224"/>
      <c r="D469" s="225" t="s">
        <v>139</v>
      </c>
      <c r="E469" s="226" t="s">
        <v>19</v>
      </c>
      <c r="F469" s="227" t="s">
        <v>1158</v>
      </c>
      <c r="G469" s="224"/>
      <c r="H469" s="228">
        <v>29</v>
      </c>
      <c r="I469" s="229"/>
      <c r="J469" s="224"/>
      <c r="K469" s="224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139</v>
      </c>
      <c r="AU469" s="234" t="s">
        <v>82</v>
      </c>
      <c r="AV469" s="13" t="s">
        <v>82</v>
      </c>
      <c r="AW469" s="13" t="s">
        <v>34</v>
      </c>
      <c r="AX469" s="13" t="s">
        <v>72</v>
      </c>
      <c r="AY469" s="234" t="s">
        <v>128</v>
      </c>
    </row>
    <row r="470" s="14" customFormat="1">
      <c r="A470" s="14"/>
      <c r="B470" s="235"/>
      <c r="C470" s="236"/>
      <c r="D470" s="225" t="s">
        <v>139</v>
      </c>
      <c r="E470" s="237" t="s">
        <v>19</v>
      </c>
      <c r="F470" s="238" t="s">
        <v>153</v>
      </c>
      <c r="G470" s="236"/>
      <c r="H470" s="239">
        <v>1656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139</v>
      </c>
      <c r="AU470" s="245" t="s">
        <v>82</v>
      </c>
      <c r="AV470" s="14" t="s">
        <v>135</v>
      </c>
      <c r="AW470" s="14" t="s">
        <v>34</v>
      </c>
      <c r="AX470" s="14" t="s">
        <v>80</v>
      </c>
      <c r="AY470" s="245" t="s">
        <v>128</v>
      </c>
    </row>
    <row r="471" s="13" customFormat="1">
      <c r="A471" s="13"/>
      <c r="B471" s="223"/>
      <c r="C471" s="224"/>
      <c r="D471" s="225" t="s">
        <v>139</v>
      </c>
      <c r="E471" s="224"/>
      <c r="F471" s="227" t="s">
        <v>1164</v>
      </c>
      <c r="G471" s="224"/>
      <c r="H471" s="228">
        <v>1821.5999999999999</v>
      </c>
      <c r="I471" s="229"/>
      <c r="J471" s="224"/>
      <c r="K471" s="224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139</v>
      </c>
      <c r="AU471" s="234" t="s">
        <v>82</v>
      </c>
      <c r="AV471" s="13" t="s">
        <v>82</v>
      </c>
      <c r="AW471" s="13" t="s">
        <v>4</v>
      </c>
      <c r="AX471" s="13" t="s">
        <v>80</v>
      </c>
      <c r="AY471" s="234" t="s">
        <v>128</v>
      </c>
    </row>
    <row r="472" s="2" customFormat="1" ht="16.5" customHeight="1">
      <c r="A472" s="39"/>
      <c r="B472" s="40"/>
      <c r="C472" s="246" t="s">
        <v>1165</v>
      </c>
      <c r="D472" s="246" t="s">
        <v>414</v>
      </c>
      <c r="E472" s="247" t="s">
        <v>1166</v>
      </c>
      <c r="F472" s="248" t="s">
        <v>1167</v>
      </c>
      <c r="G472" s="249" t="s">
        <v>133</v>
      </c>
      <c r="H472" s="250">
        <v>952.60000000000002</v>
      </c>
      <c r="I472" s="251"/>
      <c r="J472" s="252">
        <f>ROUND(I472*H472,2)</f>
        <v>0</v>
      </c>
      <c r="K472" s="248" t="s">
        <v>134</v>
      </c>
      <c r="L472" s="253"/>
      <c r="M472" s="254" t="s">
        <v>19</v>
      </c>
      <c r="N472" s="255" t="s">
        <v>43</v>
      </c>
      <c r="O472" s="85"/>
      <c r="P472" s="214">
        <f>O472*H472</f>
        <v>0</v>
      </c>
      <c r="Q472" s="214">
        <v>0.0054000000000000003</v>
      </c>
      <c r="R472" s="214">
        <f>Q472*H472</f>
        <v>5.1440400000000004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334</v>
      </c>
      <c r="AT472" s="216" t="s">
        <v>414</v>
      </c>
      <c r="AU472" s="216" t="s">
        <v>82</v>
      </c>
      <c r="AY472" s="18" t="s">
        <v>128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80</v>
      </c>
      <c r="BK472" s="217">
        <f>ROUND(I472*H472,2)</f>
        <v>0</v>
      </c>
      <c r="BL472" s="18" t="s">
        <v>230</v>
      </c>
      <c r="BM472" s="216" t="s">
        <v>1168</v>
      </c>
    </row>
    <row r="473" s="13" customFormat="1">
      <c r="A473" s="13"/>
      <c r="B473" s="223"/>
      <c r="C473" s="224"/>
      <c r="D473" s="225" t="s">
        <v>139</v>
      </c>
      <c r="E473" s="226" t="s">
        <v>19</v>
      </c>
      <c r="F473" s="227" t="s">
        <v>1155</v>
      </c>
      <c r="G473" s="224"/>
      <c r="H473" s="228">
        <v>790</v>
      </c>
      <c r="I473" s="229"/>
      <c r="J473" s="224"/>
      <c r="K473" s="224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139</v>
      </c>
      <c r="AU473" s="234" t="s">
        <v>82</v>
      </c>
      <c r="AV473" s="13" t="s">
        <v>82</v>
      </c>
      <c r="AW473" s="13" t="s">
        <v>34</v>
      </c>
      <c r="AX473" s="13" t="s">
        <v>72</v>
      </c>
      <c r="AY473" s="234" t="s">
        <v>128</v>
      </c>
    </row>
    <row r="474" s="13" customFormat="1">
      <c r="A474" s="13"/>
      <c r="B474" s="223"/>
      <c r="C474" s="224"/>
      <c r="D474" s="225" t="s">
        <v>139</v>
      </c>
      <c r="E474" s="226" t="s">
        <v>19</v>
      </c>
      <c r="F474" s="227" t="s">
        <v>1157</v>
      </c>
      <c r="G474" s="224"/>
      <c r="H474" s="228">
        <v>47</v>
      </c>
      <c r="I474" s="229"/>
      <c r="J474" s="224"/>
      <c r="K474" s="224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139</v>
      </c>
      <c r="AU474" s="234" t="s">
        <v>82</v>
      </c>
      <c r="AV474" s="13" t="s">
        <v>82</v>
      </c>
      <c r="AW474" s="13" t="s">
        <v>34</v>
      </c>
      <c r="AX474" s="13" t="s">
        <v>72</v>
      </c>
      <c r="AY474" s="234" t="s">
        <v>128</v>
      </c>
    </row>
    <row r="475" s="13" customFormat="1">
      <c r="A475" s="13"/>
      <c r="B475" s="223"/>
      <c r="C475" s="224"/>
      <c r="D475" s="225" t="s">
        <v>139</v>
      </c>
      <c r="E475" s="226" t="s">
        <v>19</v>
      </c>
      <c r="F475" s="227" t="s">
        <v>1159</v>
      </c>
      <c r="G475" s="224"/>
      <c r="H475" s="228">
        <v>29</v>
      </c>
      <c r="I475" s="229"/>
      <c r="J475" s="224"/>
      <c r="K475" s="224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139</v>
      </c>
      <c r="AU475" s="234" t="s">
        <v>82</v>
      </c>
      <c r="AV475" s="13" t="s">
        <v>82</v>
      </c>
      <c r="AW475" s="13" t="s">
        <v>34</v>
      </c>
      <c r="AX475" s="13" t="s">
        <v>72</v>
      </c>
      <c r="AY475" s="234" t="s">
        <v>128</v>
      </c>
    </row>
    <row r="476" s="14" customFormat="1">
      <c r="A476" s="14"/>
      <c r="B476" s="235"/>
      <c r="C476" s="236"/>
      <c r="D476" s="225" t="s">
        <v>139</v>
      </c>
      <c r="E476" s="237" t="s">
        <v>19</v>
      </c>
      <c r="F476" s="238" t="s">
        <v>153</v>
      </c>
      <c r="G476" s="236"/>
      <c r="H476" s="239">
        <v>866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139</v>
      </c>
      <c r="AU476" s="245" t="s">
        <v>82</v>
      </c>
      <c r="AV476" s="14" t="s">
        <v>135</v>
      </c>
      <c r="AW476" s="14" t="s">
        <v>34</v>
      </c>
      <c r="AX476" s="14" t="s">
        <v>80</v>
      </c>
      <c r="AY476" s="245" t="s">
        <v>128</v>
      </c>
    </row>
    <row r="477" s="13" customFormat="1">
      <c r="A477" s="13"/>
      <c r="B477" s="223"/>
      <c r="C477" s="224"/>
      <c r="D477" s="225" t="s">
        <v>139</v>
      </c>
      <c r="E477" s="224"/>
      <c r="F477" s="227" t="s">
        <v>1169</v>
      </c>
      <c r="G477" s="224"/>
      <c r="H477" s="228">
        <v>952.60000000000002</v>
      </c>
      <c r="I477" s="229"/>
      <c r="J477" s="224"/>
      <c r="K477" s="224"/>
      <c r="L477" s="230"/>
      <c r="M477" s="231"/>
      <c r="N477" s="232"/>
      <c r="O477" s="232"/>
      <c r="P477" s="232"/>
      <c r="Q477" s="232"/>
      <c r="R477" s="232"/>
      <c r="S477" s="232"/>
      <c r="T477" s="23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4" t="s">
        <v>139</v>
      </c>
      <c r="AU477" s="234" t="s">
        <v>82</v>
      </c>
      <c r="AV477" s="13" t="s">
        <v>82</v>
      </c>
      <c r="AW477" s="13" t="s">
        <v>4</v>
      </c>
      <c r="AX477" s="13" t="s">
        <v>80</v>
      </c>
      <c r="AY477" s="234" t="s">
        <v>128</v>
      </c>
    </row>
    <row r="478" s="2" customFormat="1" ht="24.15" customHeight="1">
      <c r="A478" s="39"/>
      <c r="B478" s="40"/>
      <c r="C478" s="205" t="s">
        <v>1170</v>
      </c>
      <c r="D478" s="205" t="s">
        <v>130</v>
      </c>
      <c r="E478" s="206" t="s">
        <v>1171</v>
      </c>
      <c r="F478" s="207" t="s">
        <v>1172</v>
      </c>
      <c r="G478" s="208" t="s">
        <v>133</v>
      </c>
      <c r="H478" s="209">
        <v>1102.4480000000001</v>
      </c>
      <c r="I478" s="210"/>
      <c r="J478" s="211">
        <f>ROUND(I478*H478,2)</f>
        <v>0</v>
      </c>
      <c r="K478" s="207" t="s">
        <v>134</v>
      </c>
      <c r="L478" s="45"/>
      <c r="M478" s="212" t="s">
        <v>19</v>
      </c>
      <c r="N478" s="213" t="s">
        <v>43</v>
      </c>
      <c r="O478" s="85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230</v>
      </c>
      <c r="AT478" s="216" t="s">
        <v>130</v>
      </c>
      <c r="AU478" s="216" t="s">
        <v>82</v>
      </c>
      <c r="AY478" s="18" t="s">
        <v>128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80</v>
      </c>
      <c r="BK478" s="217">
        <f>ROUND(I478*H478,2)</f>
        <v>0</v>
      </c>
      <c r="BL478" s="18" t="s">
        <v>230</v>
      </c>
      <c r="BM478" s="216" t="s">
        <v>1173</v>
      </c>
    </row>
    <row r="479" s="2" customFormat="1">
      <c r="A479" s="39"/>
      <c r="B479" s="40"/>
      <c r="C479" s="41"/>
      <c r="D479" s="218" t="s">
        <v>137</v>
      </c>
      <c r="E479" s="41"/>
      <c r="F479" s="219" t="s">
        <v>1174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137</v>
      </c>
      <c r="AU479" s="18" t="s">
        <v>82</v>
      </c>
    </row>
    <row r="480" s="13" customFormat="1">
      <c r="A480" s="13"/>
      <c r="B480" s="223"/>
      <c r="C480" s="224"/>
      <c r="D480" s="225" t="s">
        <v>139</v>
      </c>
      <c r="E480" s="226" t="s">
        <v>19</v>
      </c>
      <c r="F480" s="227" t="s">
        <v>654</v>
      </c>
      <c r="G480" s="224"/>
      <c r="H480" s="228">
        <v>15.648</v>
      </c>
      <c r="I480" s="229"/>
      <c r="J480" s="224"/>
      <c r="K480" s="224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139</v>
      </c>
      <c r="AU480" s="234" t="s">
        <v>82</v>
      </c>
      <c r="AV480" s="13" t="s">
        <v>82</v>
      </c>
      <c r="AW480" s="13" t="s">
        <v>34</v>
      </c>
      <c r="AX480" s="13" t="s">
        <v>72</v>
      </c>
      <c r="AY480" s="234" t="s">
        <v>128</v>
      </c>
    </row>
    <row r="481" s="13" customFormat="1">
      <c r="A481" s="13"/>
      <c r="B481" s="223"/>
      <c r="C481" s="224"/>
      <c r="D481" s="225" t="s">
        <v>139</v>
      </c>
      <c r="E481" s="226" t="s">
        <v>19</v>
      </c>
      <c r="F481" s="227" t="s">
        <v>1175</v>
      </c>
      <c r="G481" s="224"/>
      <c r="H481" s="228">
        <v>1086.8</v>
      </c>
      <c r="I481" s="229"/>
      <c r="J481" s="224"/>
      <c r="K481" s="224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139</v>
      </c>
      <c r="AU481" s="234" t="s">
        <v>82</v>
      </c>
      <c r="AV481" s="13" t="s">
        <v>82</v>
      </c>
      <c r="AW481" s="13" t="s">
        <v>34</v>
      </c>
      <c r="AX481" s="13" t="s">
        <v>72</v>
      </c>
      <c r="AY481" s="234" t="s">
        <v>128</v>
      </c>
    </row>
    <row r="482" s="14" customFormat="1">
      <c r="A482" s="14"/>
      <c r="B482" s="235"/>
      <c r="C482" s="236"/>
      <c r="D482" s="225" t="s">
        <v>139</v>
      </c>
      <c r="E482" s="237" t="s">
        <v>19</v>
      </c>
      <c r="F482" s="238" t="s">
        <v>153</v>
      </c>
      <c r="G482" s="236"/>
      <c r="H482" s="239">
        <v>1102.4479999999999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139</v>
      </c>
      <c r="AU482" s="245" t="s">
        <v>82</v>
      </c>
      <c r="AV482" s="14" t="s">
        <v>135</v>
      </c>
      <c r="AW482" s="14" t="s">
        <v>34</v>
      </c>
      <c r="AX482" s="14" t="s">
        <v>80</v>
      </c>
      <c r="AY482" s="245" t="s">
        <v>128</v>
      </c>
    </row>
    <row r="483" s="2" customFormat="1" ht="16.5" customHeight="1">
      <c r="A483" s="39"/>
      <c r="B483" s="40"/>
      <c r="C483" s="246" t="s">
        <v>1176</v>
      </c>
      <c r="D483" s="246" t="s">
        <v>414</v>
      </c>
      <c r="E483" s="247" t="s">
        <v>1177</v>
      </c>
      <c r="F483" s="248" t="s">
        <v>1178</v>
      </c>
      <c r="G483" s="249" t="s">
        <v>133</v>
      </c>
      <c r="H483" s="250">
        <v>1284.903</v>
      </c>
      <c r="I483" s="251"/>
      <c r="J483" s="252">
        <f>ROUND(I483*H483,2)</f>
        <v>0</v>
      </c>
      <c r="K483" s="248" t="s">
        <v>134</v>
      </c>
      <c r="L483" s="253"/>
      <c r="M483" s="254" t="s">
        <v>19</v>
      </c>
      <c r="N483" s="255" t="s">
        <v>43</v>
      </c>
      <c r="O483" s="85"/>
      <c r="P483" s="214">
        <f>O483*H483</f>
        <v>0</v>
      </c>
      <c r="Q483" s="214">
        <v>0.00040000000000000002</v>
      </c>
      <c r="R483" s="214">
        <f>Q483*H483</f>
        <v>0.51396120000000001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334</v>
      </c>
      <c r="AT483" s="216" t="s">
        <v>414</v>
      </c>
      <c r="AU483" s="216" t="s">
        <v>82</v>
      </c>
      <c r="AY483" s="18" t="s">
        <v>128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80</v>
      </c>
      <c r="BK483" s="217">
        <f>ROUND(I483*H483,2)</f>
        <v>0</v>
      </c>
      <c r="BL483" s="18" t="s">
        <v>230</v>
      </c>
      <c r="BM483" s="216" t="s">
        <v>1179</v>
      </c>
    </row>
    <row r="484" s="13" customFormat="1">
      <c r="A484" s="13"/>
      <c r="B484" s="223"/>
      <c r="C484" s="224"/>
      <c r="D484" s="225" t="s">
        <v>139</v>
      </c>
      <c r="E484" s="224"/>
      <c r="F484" s="227" t="s">
        <v>1180</v>
      </c>
      <c r="G484" s="224"/>
      <c r="H484" s="228">
        <v>1284.903</v>
      </c>
      <c r="I484" s="229"/>
      <c r="J484" s="224"/>
      <c r="K484" s="224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139</v>
      </c>
      <c r="AU484" s="234" t="s">
        <v>82</v>
      </c>
      <c r="AV484" s="13" t="s">
        <v>82</v>
      </c>
      <c r="AW484" s="13" t="s">
        <v>4</v>
      </c>
      <c r="AX484" s="13" t="s">
        <v>80</v>
      </c>
      <c r="AY484" s="234" t="s">
        <v>128</v>
      </c>
    </row>
    <row r="485" s="2" customFormat="1" ht="24.15" customHeight="1">
      <c r="A485" s="39"/>
      <c r="B485" s="40"/>
      <c r="C485" s="205" t="s">
        <v>1181</v>
      </c>
      <c r="D485" s="205" t="s">
        <v>130</v>
      </c>
      <c r="E485" s="206" t="s">
        <v>1182</v>
      </c>
      <c r="F485" s="207" t="s">
        <v>1183</v>
      </c>
      <c r="G485" s="208" t="s">
        <v>426</v>
      </c>
      <c r="H485" s="256"/>
      <c r="I485" s="210"/>
      <c r="J485" s="211">
        <f>ROUND(I485*H485,2)</f>
        <v>0</v>
      </c>
      <c r="K485" s="207" t="s">
        <v>134</v>
      </c>
      <c r="L485" s="45"/>
      <c r="M485" s="212" t="s">
        <v>19</v>
      </c>
      <c r="N485" s="213" t="s">
        <v>43</v>
      </c>
      <c r="O485" s="85"/>
      <c r="P485" s="214">
        <f>O485*H485</f>
        <v>0</v>
      </c>
      <c r="Q485" s="214">
        <v>0</v>
      </c>
      <c r="R485" s="214">
        <f>Q485*H485</f>
        <v>0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230</v>
      </c>
      <c r="AT485" s="216" t="s">
        <v>130</v>
      </c>
      <c r="AU485" s="216" t="s">
        <v>82</v>
      </c>
      <c r="AY485" s="18" t="s">
        <v>128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80</v>
      </c>
      <c r="BK485" s="217">
        <f>ROUND(I485*H485,2)</f>
        <v>0</v>
      </c>
      <c r="BL485" s="18" t="s">
        <v>230</v>
      </c>
      <c r="BM485" s="216" t="s">
        <v>1184</v>
      </c>
    </row>
    <row r="486" s="2" customFormat="1">
      <c r="A486" s="39"/>
      <c r="B486" s="40"/>
      <c r="C486" s="41"/>
      <c r="D486" s="218" t="s">
        <v>137</v>
      </c>
      <c r="E486" s="41"/>
      <c r="F486" s="219" t="s">
        <v>1185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137</v>
      </c>
      <c r="AU486" s="18" t="s">
        <v>82</v>
      </c>
    </row>
    <row r="487" s="12" customFormat="1" ht="22.8" customHeight="1">
      <c r="A487" s="12"/>
      <c r="B487" s="189"/>
      <c r="C487" s="190"/>
      <c r="D487" s="191" t="s">
        <v>71</v>
      </c>
      <c r="E487" s="203" t="s">
        <v>429</v>
      </c>
      <c r="F487" s="203" t="s">
        <v>430</v>
      </c>
      <c r="G487" s="190"/>
      <c r="H487" s="190"/>
      <c r="I487" s="193"/>
      <c r="J487" s="204">
        <f>BK487</f>
        <v>0</v>
      </c>
      <c r="K487" s="190"/>
      <c r="L487" s="195"/>
      <c r="M487" s="196"/>
      <c r="N487" s="197"/>
      <c r="O487" s="197"/>
      <c r="P487" s="198">
        <f>SUM(P488:P490)</f>
        <v>0</v>
      </c>
      <c r="Q487" s="197"/>
      <c r="R487" s="198">
        <f>SUM(R488:R490)</f>
        <v>0</v>
      </c>
      <c r="S487" s="197"/>
      <c r="T487" s="199">
        <f>SUM(T488:T490)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0" t="s">
        <v>82</v>
      </c>
      <c r="AT487" s="201" t="s">
        <v>71</v>
      </c>
      <c r="AU487" s="201" t="s">
        <v>80</v>
      </c>
      <c r="AY487" s="200" t="s">
        <v>128</v>
      </c>
      <c r="BK487" s="202">
        <f>SUM(BK488:BK490)</f>
        <v>0</v>
      </c>
    </row>
    <row r="488" s="2" customFormat="1" ht="16.5" customHeight="1">
      <c r="A488" s="39"/>
      <c r="B488" s="40"/>
      <c r="C488" s="205" t="s">
        <v>1186</v>
      </c>
      <c r="D488" s="205" t="s">
        <v>130</v>
      </c>
      <c r="E488" s="206" t="s">
        <v>432</v>
      </c>
      <c r="F488" s="207" t="s">
        <v>1187</v>
      </c>
      <c r="G488" s="208" t="s">
        <v>192</v>
      </c>
      <c r="H488" s="209">
        <v>1</v>
      </c>
      <c r="I488" s="210"/>
      <c r="J488" s="211">
        <f>ROUND(I488*H488,2)</f>
        <v>0</v>
      </c>
      <c r="K488" s="207" t="s">
        <v>19</v>
      </c>
      <c r="L488" s="45"/>
      <c r="M488" s="212" t="s">
        <v>19</v>
      </c>
      <c r="N488" s="213" t="s">
        <v>43</v>
      </c>
      <c r="O488" s="85"/>
      <c r="P488" s="214">
        <f>O488*H488</f>
        <v>0</v>
      </c>
      <c r="Q488" s="214">
        <v>0</v>
      </c>
      <c r="R488" s="214">
        <f>Q488*H488</f>
        <v>0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230</v>
      </c>
      <c r="AT488" s="216" t="s">
        <v>130</v>
      </c>
      <c r="AU488" s="216" t="s">
        <v>82</v>
      </c>
      <c r="AY488" s="18" t="s">
        <v>128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80</v>
      </c>
      <c r="BK488" s="217">
        <f>ROUND(I488*H488,2)</f>
        <v>0</v>
      </c>
      <c r="BL488" s="18" t="s">
        <v>230</v>
      </c>
      <c r="BM488" s="216" t="s">
        <v>1188</v>
      </c>
    </row>
    <row r="489" s="2" customFormat="1" ht="16.5" customHeight="1">
      <c r="A489" s="39"/>
      <c r="B489" s="40"/>
      <c r="C489" s="205" t="s">
        <v>1189</v>
      </c>
      <c r="D489" s="205" t="s">
        <v>130</v>
      </c>
      <c r="E489" s="206" t="s">
        <v>1190</v>
      </c>
      <c r="F489" s="207" t="s">
        <v>1191</v>
      </c>
      <c r="G489" s="208" t="s">
        <v>192</v>
      </c>
      <c r="H489" s="209">
        <v>1</v>
      </c>
      <c r="I489" s="210"/>
      <c r="J489" s="211">
        <f>ROUND(I489*H489,2)</f>
        <v>0</v>
      </c>
      <c r="K489" s="207" t="s">
        <v>19</v>
      </c>
      <c r="L489" s="45"/>
      <c r="M489" s="212" t="s">
        <v>19</v>
      </c>
      <c r="N489" s="213" t="s">
        <v>43</v>
      </c>
      <c r="O489" s="85"/>
      <c r="P489" s="214">
        <f>O489*H489</f>
        <v>0</v>
      </c>
      <c r="Q489" s="214">
        <v>0</v>
      </c>
      <c r="R489" s="214">
        <f>Q489*H489</f>
        <v>0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230</v>
      </c>
      <c r="AT489" s="216" t="s">
        <v>130</v>
      </c>
      <c r="AU489" s="216" t="s">
        <v>82</v>
      </c>
      <c r="AY489" s="18" t="s">
        <v>128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80</v>
      </c>
      <c r="BK489" s="217">
        <f>ROUND(I489*H489,2)</f>
        <v>0</v>
      </c>
      <c r="BL489" s="18" t="s">
        <v>230</v>
      </c>
      <c r="BM489" s="216" t="s">
        <v>1192</v>
      </c>
    </row>
    <row r="490" s="2" customFormat="1" ht="16.5" customHeight="1">
      <c r="A490" s="39"/>
      <c r="B490" s="40"/>
      <c r="C490" s="205" t="s">
        <v>1193</v>
      </c>
      <c r="D490" s="205" t="s">
        <v>130</v>
      </c>
      <c r="E490" s="206" t="s">
        <v>1194</v>
      </c>
      <c r="F490" s="207" t="s">
        <v>1195</v>
      </c>
      <c r="G490" s="208" t="s">
        <v>426</v>
      </c>
      <c r="H490" s="256"/>
      <c r="I490" s="210"/>
      <c r="J490" s="211">
        <f>ROUND(I490*H490,2)</f>
        <v>0</v>
      </c>
      <c r="K490" s="207" t="s">
        <v>19</v>
      </c>
      <c r="L490" s="45"/>
      <c r="M490" s="212" t="s">
        <v>19</v>
      </c>
      <c r="N490" s="213" t="s">
        <v>43</v>
      </c>
      <c r="O490" s="85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230</v>
      </c>
      <c r="AT490" s="216" t="s">
        <v>130</v>
      </c>
      <c r="AU490" s="216" t="s">
        <v>82</v>
      </c>
      <c r="AY490" s="18" t="s">
        <v>128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80</v>
      </c>
      <c r="BK490" s="217">
        <f>ROUND(I490*H490,2)</f>
        <v>0</v>
      </c>
      <c r="BL490" s="18" t="s">
        <v>230</v>
      </c>
      <c r="BM490" s="216" t="s">
        <v>1196</v>
      </c>
    </row>
    <row r="491" s="12" customFormat="1" ht="22.8" customHeight="1">
      <c r="A491" s="12"/>
      <c r="B491" s="189"/>
      <c r="C491" s="190"/>
      <c r="D491" s="191" t="s">
        <v>71</v>
      </c>
      <c r="E491" s="203" t="s">
        <v>435</v>
      </c>
      <c r="F491" s="203" t="s">
        <v>436</v>
      </c>
      <c r="G491" s="190"/>
      <c r="H491" s="190"/>
      <c r="I491" s="193"/>
      <c r="J491" s="204">
        <f>BK491</f>
        <v>0</v>
      </c>
      <c r="K491" s="190"/>
      <c r="L491" s="195"/>
      <c r="M491" s="196"/>
      <c r="N491" s="197"/>
      <c r="O491" s="197"/>
      <c r="P491" s="198">
        <f>SUM(P492:P493)</f>
        <v>0</v>
      </c>
      <c r="Q491" s="197"/>
      <c r="R491" s="198">
        <f>SUM(R492:R493)</f>
        <v>0</v>
      </c>
      <c r="S491" s="197"/>
      <c r="T491" s="199">
        <f>SUM(T492:T493)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0" t="s">
        <v>82</v>
      </c>
      <c r="AT491" s="201" t="s">
        <v>71</v>
      </c>
      <c r="AU491" s="201" t="s">
        <v>80</v>
      </c>
      <c r="AY491" s="200" t="s">
        <v>128</v>
      </c>
      <c r="BK491" s="202">
        <f>SUM(BK492:BK493)</f>
        <v>0</v>
      </c>
    </row>
    <row r="492" s="2" customFormat="1" ht="16.5" customHeight="1">
      <c r="A492" s="39"/>
      <c r="B492" s="40"/>
      <c r="C492" s="205" t="s">
        <v>1197</v>
      </c>
      <c r="D492" s="205" t="s">
        <v>130</v>
      </c>
      <c r="E492" s="206" t="s">
        <v>438</v>
      </c>
      <c r="F492" s="207" t="s">
        <v>1198</v>
      </c>
      <c r="G492" s="208" t="s">
        <v>192</v>
      </c>
      <c r="H492" s="209">
        <v>1</v>
      </c>
      <c r="I492" s="210"/>
      <c r="J492" s="211">
        <f>ROUND(I492*H492,2)</f>
        <v>0</v>
      </c>
      <c r="K492" s="207" t="s">
        <v>19</v>
      </c>
      <c r="L492" s="45"/>
      <c r="M492" s="212" t="s">
        <v>19</v>
      </c>
      <c r="N492" s="213" t="s">
        <v>43</v>
      </c>
      <c r="O492" s="85"/>
      <c r="P492" s="214">
        <f>O492*H492</f>
        <v>0</v>
      </c>
      <c r="Q492" s="214">
        <v>0</v>
      </c>
      <c r="R492" s="214">
        <f>Q492*H492</f>
        <v>0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230</v>
      </c>
      <c r="AT492" s="216" t="s">
        <v>130</v>
      </c>
      <c r="AU492" s="216" t="s">
        <v>82</v>
      </c>
      <c r="AY492" s="18" t="s">
        <v>128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80</v>
      </c>
      <c r="BK492" s="217">
        <f>ROUND(I492*H492,2)</f>
        <v>0</v>
      </c>
      <c r="BL492" s="18" t="s">
        <v>230</v>
      </c>
      <c r="BM492" s="216" t="s">
        <v>1199</v>
      </c>
    </row>
    <row r="493" s="2" customFormat="1" ht="16.5" customHeight="1">
      <c r="A493" s="39"/>
      <c r="B493" s="40"/>
      <c r="C493" s="205" t="s">
        <v>1200</v>
      </c>
      <c r="D493" s="205" t="s">
        <v>130</v>
      </c>
      <c r="E493" s="206" t="s">
        <v>1201</v>
      </c>
      <c r="F493" s="207" t="s">
        <v>1195</v>
      </c>
      <c r="G493" s="208" t="s">
        <v>426</v>
      </c>
      <c r="H493" s="256"/>
      <c r="I493" s="210"/>
      <c r="J493" s="211">
        <f>ROUND(I493*H493,2)</f>
        <v>0</v>
      </c>
      <c r="K493" s="207" t="s">
        <v>19</v>
      </c>
      <c r="L493" s="45"/>
      <c r="M493" s="212" t="s">
        <v>19</v>
      </c>
      <c r="N493" s="213" t="s">
        <v>43</v>
      </c>
      <c r="O493" s="85"/>
      <c r="P493" s="214">
        <f>O493*H493</f>
        <v>0</v>
      </c>
      <c r="Q493" s="214">
        <v>0</v>
      </c>
      <c r="R493" s="214">
        <f>Q493*H493</f>
        <v>0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230</v>
      </c>
      <c r="AT493" s="216" t="s">
        <v>130</v>
      </c>
      <c r="AU493" s="216" t="s">
        <v>82</v>
      </c>
      <c r="AY493" s="18" t="s">
        <v>128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80</v>
      </c>
      <c r="BK493" s="217">
        <f>ROUND(I493*H493,2)</f>
        <v>0</v>
      </c>
      <c r="BL493" s="18" t="s">
        <v>230</v>
      </c>
      <c r="BM493" s="216" t="s">
        <v>1202</v>
      </c>
    </row>
    <row r="494" s="12" customFormat="1" ht="22.8" customHeight="1">
      <c r="A494" s="12"/>
      <c r="B494" s="189"/>
      <c r="C494" s="190"/>
      <c r="D494" s="191" t="s">
        <v>71</v>
      </c>
      <c r="E494" s="203" t="s">
        <v>441</v>
      </c>
      <c r="F494" s="203" t="s">
        <v>1203</v>
      </c>
      <c r="G494" s="190"/>
      <c r="H494" s="190"/>
      <c r="I494" s="193"/>
      <c r="J494" s="204">
        <f>BK494</f>
        <v>0</v>
      </c>
      <c r="K494" s="190"/>
      <c r="L494" s="195"/>
      <c r="M494" s="196"/>
      <c r="N494" s="197"/>
      <c r="O494" s="197"/>
      <c r="P494" s="198">
        <f>SUM(P495:P498)</f>
        <v>0</v>
      </c>
      <c r="Q494" s="197"/>
      <c r="R494" s="198">
        <f>SUM(R495:R498)</f>
        <v>0</v>
      </c>
      <c r="S494" s="197"/>
      <c r="T494" s="199">
        <f>SUM(T495:T498)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0" t="s">
        <v>82</v>
      </c>
      <c r="AT494" s="201" t="s">
        <v>71</v>
      </c>
      <c r="AU494" s="201" t="s">
        <v>80</v>
      </c>
      <c r="AY494" s="200" t="s">
        <v>128</v>
      </c>
      <c r="BK494" s="202">
        <f>SUM(BK495:BK498)</f>
        <v>0</v>
      </c>
    </row>
    <row r="495" s="2" customFormat="1" ht="16.5" customHeight="1">
      <c r="A495" s="39"/>
      <c r="B495" s="40"/>
      <c r="C495" s="205" t="s">
        <v>1204</v>
      </c>
      <c r="D495" s="205" t="s">
        <v>130</v>
      </c>
      <c r="E495" s="206" t="s">
        <v>444</v>
      </c>
      <c r="F495" s="207" t="s">
        <v>1205</v>
      </c>
      <c r="G495" s="208" t="s">
        <v>192</v>
      </c>
      <c r="H495" s="209">
        <v>1</v>
      </c>
      <c r="I495" s="210"/>
      <c r="J495" s="211">
        <f>ROUND(I495*H495,2)</f>
        <v>0</v>
      </c>
      <c r="K495" s="207" t="s">
        <v>19</v>
      </c>
      <c r="L495" s="45"/>
      <c r="M495" s="212" t="s">
        <v>19</v>
      </c>
      <c r="N495" s="213" t="s">
        <v>43</v>
      </c>
      <c r="O495" s="85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230</v>
      </c>
      <c r="AT495" s="216" t="s">
        <v>130</v>
      </c>
      <c r="AU495" s="216" t="s">
        <v>82</v>
      </c>
      <c r="AY495" s="18" t="s">
        <v>128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80</v>
      </c>
      <c r="BK495" s="217">
        <f>ROUND(I495*H495,2)</f>
        <v>0</v>
      </c>
      <c r="BL495" s="18" t="s">
        <v>230</v>
      </c>
      <c r="BM495" s="216" t="s">
        <v>1206</v>
      </c>
    </row>
    <row r="496" s="2" customFormat="1" ht="16.5" customHeight="1">
      <c r="A496" s="39"/>
      <c r="B496" s="40"/>
      <c r="C496" s="205" t="s">
        <v>1207</v>
      </c>
      <c r="D496" s="205" t="s">
        <v>130</v>
      </c>
      <c r="E496" s="206" t="s">
        <v>448</v>
      </c>
      <c r="F496" s="207" t="s">
        <v>1208</v>
      </c>
      <c r="G496" s="208" t="s">
        <v>192</v>
      </c>
      <c r="H496" s="209">
        <v>1</v>
      </c>
      <c r="I496" s="210"/>
      <c r="J496" s="211">
        <f>ROUND(I496*H496,2)</f>
        <v>0</v>
      </c>
      <c r="K496" s="207" t="s">
        <v>19</v>
      </c>
      <c r="L496" s="45"/>
      <c r="M496" s="212" t="s">
        <v>19</v>
      </c>
      <c r="N496" s="213" t="s">
        <v>43</v>
      </c>
      <c r="O496" s="85"/>
      <c r="P496" s="214">
        <f>O496*H496</f>
        <v>0</v>
      </c>
      <c r="Q496" s="214">
        <v>0</v>
      </c>
      <c r="R496" s="214">
        <f>Q496*H496</f>
        <v>0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230</v>
      </c>
      <c r="AT496" s="216" t="s">
        <v>130</v>
      </c>
      <c r="AU496" s="216" t="s">
        <v>82</v>
      </c>
      <c r="AY496" s="18" t="s">
        <v>128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230</v>
      </c>
      <c r="BM496" s="216" t="s">
        <v>1209</v>
      </c>
    </row>
    <row r="497" s="2" customFormat="1" ht="16.5" customHeight="1">
      <c r="A497" s="39"/>
      <c r="B497" s="40"/>
      <c r="C497" s="205" t="s">
        <v>1210</v>
      </c>
      <c r="D497" s="205" t="s">
        <v>130</v>
      </c>
      <c r="E497" s="206" t="s">
        <v>1211</v>
      </c>
      <c r="F497" s="207" t="s">
        <v>1195</v>
      </c>
      <c r="G497" s="208" t="s">
        <v>426</v>
      </c>
      <c r="H497" s="256"/>
      <c r="I497" s="210"/>
      <c r="J497" s="211">
        <f>ROUND(I497*H497,2)</f>
        <v>0</v>
      </c>
      <c r="K497" s="207" t="s">
        <v>19</v>
      </c>
      <c r="L497" s="45"/>
      <c r="M497" s="212" t="s">
        <v>19</v>
      </c>
      <c r="N497" s="213" t="s">
        <v>43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230</v>
      </c>
      <c r="AT497" s="216" t="s">
        <v>130</v>
      </c>
      <c r="AU497" s="216" t="s">
        <v>82</v>
      </c>
      <c r="AY497" s="18" t="s">
        <v>128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80</v>
      </c>
      <c r="BK497" s="217">
        <f>ROUND(I497*H497,2)</f>
        <v>0</v>
      </c>
      <c r="BL497" s="18" t="s">
        <v>230</v>
      </c>
      <c r="BM497" s="216" t="s">
        <v>1212</v>
      </c>
    </row>
    <row r="498" s="2" customFormat="1" ht="16.5" customHeight="1">
      <c r="A498" s="39"/>
      <c r="B498" s="40"/>
      <c r="C498" s="205" t="s">
        <v>1213</v>
      </c>
      <c r="D498" s="205" t="s">
        <v>130</v>
      </c>
      <c r="E498" s="206" t="s">
        <v>1214</v>
      </c>
      <c r="F498" s="207" t="s">
        <v>1215</v>
      </c>
      <c r="G498" s="208" t="s">
        <v>192</v>
      </c>
      <c r="H498" s="209">
        <v>1</v>
      </c>
      <c r="I498" s="210"/>
      <c r="J498" s="211">
        <f>ROUND(I498*H498,2)</f>
        <v>0</v>
      </c>
      <c r="K498" s="207" t="s">
        <v>19</v>
      </c>
      <c r="L498" s="45"/>
      <c r="M498" s="212" t="s">
        <v>19</v>
      </c>
      <c r="N498" s="213" t="s">
        <v>43</v>
      </c>
      <c r="O498" s="85"/>
      <c r="P498" s="214">
        <f>O498*H498</f>
        <v>0</v>
      </c>
      <c r="Q498" s="214">
        <v>0</v>
      </c>
      <c r="R498" s="214">
        <f>Q498*H498</f>
        <v>0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230</v>
      </c>
      <c r="AT498" s="216" t="s">
        <v>130</v>
      </c>
      <c r="AU498" s="216" t="s">
        <v>82</v>
      </c>
      <c r="AY498" s="18" t="s">
        <v>128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80</v>
      </c>
      <c r="BK498" s="217">
        <f>ROUND(I498*H498,2)</f>
        <v>0</v>
      </c>
      <c r="BL498" s="18" t="s">
        <v>230</v>
      </c>
      <c r="BM498" s="216" t="s">
        <v>1216</v>
      </c>
    </row>
    <row r="499" s="12" customFormat="1" ht="22.8" customHeight="1">
      <c r="A499" s="12"/>
      <c r="B499" s="189"/>
      <c r="C499" s="190"/>
      <c r="D499" s="191" t="s">
        <v>71</v>
      </c>
      <c r="E499" s="203" t="s">
        <v>451</v>
      </c>
      <c r="F499" s="203" t="s">
        <v>452</v>
      </c>
      <c r="G499" s="190"/>
      <c r="H499" s="190"/>
      <c r="I499" s="193"/>
      <c r="J499" s="204">
        <f>BK499</f>
        <v>0</v>
      </c>
      <c r="K499" s="190"/>
      <c r="L499" s="195"/>
      <c r="M499" s="196"/>
      <c r="N499" s="197"/>
      <c r="O499" s="197"/>
      <c r="P499" s="198">
        <f>SUM(P500:P502)</f>
        <v>0</v>
      </c>
      <c r="Q499" s="197"/>
      <c r="R499" s="198">
        <f>SUM(R500:R502)</f>
        <v>0</v>
      </c>
      <c r="S499" s="197"/>
      <c r="T499" s="199">
        <f>SUM(T500:T502)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00" t="s">
        <v>82</v>
      </c>
      <c r="AT499" s="201" t="s">
        <v>71</v>
      </c>
      <c r="AU499" s="201" t="s">
        <v>80</v>
      </c>
      <c r="AY499" s="200" t="s">
        <v>128</v>
      </c>
      <c r="BK499" s="202">
        <f>SUM(BK500:BK502)</f>
        <v>0</v>
      </c>
    </row>
    <row r="500" s="2" customFormat="1" ht="16.5" customHeight="1">
      <c r="A500" s="39"/>
      <c r="B500" s="40"/>
      <c r="C500" s="205" t="s">
        <v>1217</v>
      </c>
      <c r="D500" s="205" t="s">
        <v>130</v>
      </c>
      <c r="E500" s="206" t="s">
        <v>1218</v>
      </c>
      <c r="F500" s="207" t="s">
        <v>1219</v>
      </c>
      <c r="G500" s="208" t="s">
        <v>192</v>
      </c>
      <c r="H500" s="209">
        <v>1</v>
      </c>
      <c r="I500" s="210"/>
      <c r="J500" s="211">
        <f>ROUND(I500*H500,2)</f>
        <v>0</v>
      </c>
      <c r="K500" s="207" t="s">
        <v>19</v>
      </c>
      <c r="L500" s="45"/>
      <c r="M500" s="212" t="s">
        <v>19</v>
      </c>
      <c r="N500" s="213" t="s">
        <v>43</v>
      </c>
      <c r="O500" s="85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230</v>
      </c>
      <c r="AT500" s="216" t="s">
        <v>130</v>
      </c>
      <c r="AU500" s="216" t="s">
        <v>82</v>
      </c>
      <c r="AY500" s="18" t="s">
        <v>128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80</v>
      </c>
      <c r="BK500" s="217">
        <f>ROUND(I500*H500,2)</f>
        <v>0</v>
      </c>
      <c r="BL500" s="18" t="s">
        <v>230</v>
      </c>
      <c r="BM500" s="216" t="s">
        <v>1220</v>
      </c>
    </row>
    <row r="501" s="2" customFormat="1" ht="16.5" customHeight="1">
      <c r="A501" s="39"/>
      <c r="B501" s="40"/>
      <c r="C501" s="205" t="s">
        <v>1221</v>
      </c>
      <c r="D501" s="205" t="s">
        <v>130</v>
      </c>
      <c r="E501" s="206" t="s">
        <v>1222</v>
      </c>
      <c r="F501" s="207" t="s">
        <v>1223</v>
      </c>
      <c r="G501" s="208" t="s">
        <v>192</v>
      </c>
      <c r="H501" s="209">
        <v>2</v>
      </c>
      <c r="I501" s="210"/>
      <c r="J501" s="211">
        <f>ROUND(I501*H501,2)</f>
        <v>0</v>
      </c>
      <c r="K501" s="207" t="s">
        <v>19</v>
      </c>
      <c r="L501" s="45"/>
      <c r="M501" s="212" t="s">
        <v>19</v>
      </c>
      <c r="N501" s="213" t="s">
        <v>43</v>
      </c>
      <c r="O501" s="85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230</v>
      </c>
      <c r="AT501" s="216" t="s">
        <v>130</v>
      </c>
      <c r="AU501" s="216" t="s">
        <v>82</v>
      </c>
      <c r="AY501" s="18" t="s">
        <v>128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80</v>
      </c>
      <c r="BK501" s="217">
        <f>ROUND(I501*H501,2)</f>
        <v>0</v>
      </c>
      <c r="BL501" s="18" t="s">
        <v>230</v>
      </c>
      <c r="BM501" s="216" t="s">
        <v>1224</v>
      </c>
    </row>
    <row r="502" s="2" customFormat="1" ht="16.5" customHeight="1">
      <c r="A502" s="39"/>
      <c r="B502" s="40"/>
      <c r="C502" s="205" t="s">
        <v>1225</v>
      </c>
      <c r="D502" s="205" t="s">
        <v>130</v>
      </c>
      <c r="E502" s="206" t="s">
        <v>1226</v>
      </c>
      <c r="F502" s="207" t="s">
        <v>1195</v>
      </c>
      <c r="G502" s="208" t="s">
        <v>426</v>
      </c>
      <c r="H502" s="256"/>
      <c r="I502" s="210"/>
      <c r="J502" s="211">
        <f>ROUND(I502*H502,2)</f>
        <v>0</v>
      </c>
      <c r="K502" s="207" t="s">
        <v>19</v>
      </c>
      <c r="L502" s="45"/>
      <c r="M502" s="212" t="s">
        <v>19</v>
      </c>
      <c r="N502" s="213" t="s">
        <v>43</v>
      </c>
      <c r="O502" s="85"/>
      <c r="P502" s="214">
        <f>O502*H502</f>
        <v>0</v>
      </c>
      <c r="Q502" s="214">
        <v>0</v>
      </c>
      <c r="R502" s="214">
        <f>Q502*H502</f>
        <v>0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230</v>
      </c>
      <c r="AT502" s="216" t="s">
        <v>130</v>
      </c>
      <c r="AU502" s="216" t="s">
        <v>82</v>
      </c>
      <c r="AY502" s="18" t="s">
        <v>128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80</v>
      </c>
      <c r="BK502" s="217">
        <f>ROUND(I502*H502,2)</f>
        <v>0</v>
      </c>
      <c r="BL502" s="18" t="s">
        <v>230</v>
      </c>
      <c r="BM502" s="216" t="s">
        <v>1227</v>
      </c>
    </row>
    <row r="503" s="12" customFormat="1" ht="22.8" customHeight="1">
      <c r="A503" s="12"/>
      <c r="B503" s="189"/>
      <c r="C503" s="190"/>
      <c r="D503" s="191" t="s">
        <v>71</v>
      </c>
      <c r="E503" s="203" t="s">
        <v>457</v>
      </c>
      <c r="F503" s="203" t="s">
        <v>458</v>
      </c>
      <c r="G503" s="190"/>
      <c r="H503" s="190"/>
      <c r="I503" s="193"/>
      <c r="J503" s="204">
        <f>BK503</f>
        <v>0</v>
      </c>
      <c r="K503" s="190"/>
      <c r="L503" s="195"/>
      <c r="M503" s="196"/>
      <c r="N503" s="197"/>
      <c r="O503" s="197"/>
      <c r="P503" s="198">
        <f>SUM(P504:P614)</f>
        <v>0</v>
      </c>
      <c r="Q503" s="197"/>
      <c r="R503" s="198">
        <f>SUM(R504:R614)</f>
        <v>80.643453960000002</v>
      </c>
      <c r="S503" s="197"/>
      <c r="T503" s="199">
        <f>SUM(T504:T614)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00" t="s">
        <v>82</v>
      </c>
      <c r="AT503" s="201" t="s">
        <v>71</v>
      </c>
      <c r="AU503" s="201" t="s">
        <v>80</v>
      </c>
      <c r="AY503" s="200" t="s">
        <v>128</v>
      </c>
      <c r="BK503" s="202">
        <f>SUM(BK504:BK614)</f>
        <v>0</v>
      </c>
    </row>
    <row r="504" s="2" customFormat="1" ht="16.5" customHeight="1">
      <c r="A504" s="39"/>
      <c r="B504" s="40"/>
      <c r="C504" s="205" t="s">
        <v>1228</v>
      </c>
      <c r="D504" s="205" t="s">
        <v>130</v>
      </c>
      <c r="E504" s="206" t="s">
        <v>1229</v>
      </c>
      <c r="F504" s="207" t="s">
        <v>1230</v>
      </c>
      <c r="G504" s="208" t="s">
        <v>148</v>
      </c>
      <c r="H504" s="209">
        <v>28.068999999999999</v>
      </c>
      <c r="I504" s="210"/>
      <c r="J504" s="211">
        <f>ROUND(I504*H504,2)</f>
        <v>0</v>
      </c>
      <c r="K504" s="207" t="s">
        <v>134</v>
      </c>
      <c r="L504" s="45"/>
      <c r="M504" s="212" t="s">
        <v>19</v>
      </c>
      <c r="N504" s="213" t="s">
        <v>43</v>
      </c>
      <c r="O504" s="85"/>
      <c r="P504" s="214">
        <f>O504*H504</f>
        <v>0</v>
      </c>
      <c r="Q504" s="214">
        <v>0</v>
      </c>
      <c r="R504" s="214">
        <f>Q504*H504</f>
        <v>0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230</v>
      </c>
      <c r="AT504" s="216" t="s">
        <v>130</v>
      </c>
      <c r="AU504" s="216" t="s">
        <v>82</v>
      </c>
      <c r="AY504" s="18" t="s">
        <v>128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80</v>
      </c>
      <c r="BK504" s="217">
        <f>ROUND(I504*H504,2)</f>
        <v>0</v>
      </c>
      <c r="BL504" s="18" t="s">
        <v>230</v>
      </c>
      <c r="BM504" s="216" t="s">
        <v>1231</v>
      </c>
    </row>
    <row r="505" s="2" customFormat="1">
      <c r="A505" s="39"/>
      <c r="B505" s="40"/>
      <c r="C505" s="41"/>
      <c r="D505" s="218" t="s">
        <v>137</v>
      </c>
      <c r="E505" s="41"/>
      <c r="F505" s="219" t="s">
        <v>1232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137</v>
      </c>
      <c r="AU505" s="18" t="s">
        <v>82</v>
      </c>
    </row>
    <row r="506" s="13" customFormat="1">
      <c r="A506" s="13"/>
      <c r="B506" s="223"/>
      <c r="C506" s="224"/>
      <c r="D506" s="225" t="s">
        <v>139</v>
      </c>
      <c r="E506" s="226" t="s">
        <v>19</v>
      </c>
      <c r="F506" s="227" t="s">
        <v>1233</v>
      </c>
      <c r="G506" s="224"/>
      <c r="H506" s="228">
        <v>17.745000000000001</v>
      </c>
      <c r="I506" s="229"/>
      <c r="J506" s="224"/>
      <c r="K506" s="224"/>
      <c r="L506" s="230"/>
      <c r="M506" s="231"/>
      <c r="N506" s="232"/>
      <c r="O506" s="232"/>
      <c r="P506" s="232"/>
      <c r="Q506" s="232"/>
      <c r="R506" s="232"/>
      <c r="S506" s="232"/>
      <c r="T506" s="23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4" t="s">
        <v>139</v>
      </c>
      <c r="AU506" s="234" t="s">
        <v>82</v>
      </c>
      <c r="AV506" s="13" t="s">
        <v>82</v>
      </c>
      <c r="AW506" s="13" t="s">
        <v>34</v>
      </c>
      <c r="AX506" s="13" t="s">
        <v>72</v>
      </c>
      <c r="AY506" s="234" t="s">
        <v>128</v>
      </c>
    </row>
    <row r="507" s="13" customFormat="1">
      <c r="A507" s="13"/>
      <c r="B507" s="223"/>
      <c r="C507" s="224"/>
      <c r="D507" s="225" t="s">
        <v>139</v>
      </c>
      <c r="E507" s="226" t="s">
        <v>19</v>
      </c>
      <c r="F507" s="227" t="s">
        <v>1234</v>
      </c>
      <c r="G507" s="224"/>
      <c r="H507" s="228">
        <v>4.8220000000000001</v>
      </c>
      <c r="I507" s="229"/>
      <c r="J507" s="224"/>
      <c r="K507" s="224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139</v>
      </c>
      <c r="AU507" s="234" t="s">
        <v>82</v>
      </c>
      <c r="AV507" s="13" t="s">
        <v>82</v>
      </c>
      <c r="AW507" s="13" t="s">
        <v>34</v>
      </c>
      <c r="AX507" s="13" t="s">
        <v>72</v>
      </c>
      <c r="AY507" s="234" t="s">
        <v>128</v>
      </c>
    </row>
    <row r="508" s="13" customFormat="1">
      <c r="A508" s="13"/>
      <c r="B508" s="223"/>
      <c r="C508" s="224"/>
      <c r="D508" s="225" t="s">
        <v>139</v>
      </c>
      <c r="E508" s="226" t="s">
        <v>19</v>
      </c>
      <c r="F508" s="227" t="s">
        <v>1235</v>
      </c>
      <c r="G508" s="224"/>
      <c r="H508" s="228">
        <v>1.393</v>
      </c>
      <c r="I508" s="229"/>
      <c r="J508" s="224"/>
      <c r="K508" s="224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139</v>
      </c>
      <c r="AU508" s="234" t="s">
        <v>82</v>
      </c>
      <c r="AV508" s="13" t="s">
        <v>82</v>
      </c>
      <c r="AW508" s="13" t="s">
        <v>34</v>
      </c>
      <c r="AX508" s="13" t="s">
        <v>72</v>
      </c>
      <c r="AY508" s="234" t="s">
        <v>128</v>
      </c>
    </row>
    <row r="509" s="13" customFormat="1">
      <c r="A509" s="13"/>
      <c r="B509" s="223"/>
      <c r="C509" s="224"/>
      <c r="D509" s="225" t="s">
        <v>139</v>
      </c>
      <c r="E509" s="226" t="s">
        <v>19</v>
      </c>
      <c r="F509" s="227" t="s">
        <v>1236</v>
      </c>
      <c r="G509" s="224"/>
      <c r="H509" s="228">
        <v>4.109</v>
      </c>
      <c r="I509" s="229"/>
      <c r="J509" s="224"/>
      <c r="K509" s="224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139</v>
      </c>
      <c r="AU509" s="234" t="s">
        <v>82</v>
      </c>
      <c r="AV509" s="13" t="s">
        <v>82</v>
      </c>
      <c r="AW509" s="13" t="s">
        <v>34</v>
      </c>
      <c r="AX509" s="13" t="s">
        <v>72</v>
      </c>
      <c r="AY509" s="234" t="s">
        <v>128</v>
      </c>
    </row>
    <row r="510" s="14" customFormat="1">
      <c r="A510" s="14"/>
      <c r="B510" s="235"/>
      <c r="C510" s="236"/>
      <c r="D510" s="225" t="s">
        <v>139</v>
      </c>
      <c r="E510" s="237" t="s">
        <v>19</v>
      </c>
      <c r="F510" s="238" t="s">
        <v>153</v>
      </c>
      <c r="G510" s="236"/>
      <c r="H510" s="239">
        <v>28.069000000000003</v>
      </c>
      <c r="I510" s="240"/>
      <c r="J510" s="236"/>
      <c r="K510" s="236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139</v>
      </c>
      <c r="AU510" s="245" t="s">
        <v>82</v>
      </c>
      <c r="AV510" s="14" t="s">
        <v>135</v>
      </c>
      <c r="AW510" s="14" t="s">
        <v>34</v>
      </c>
      <c r="AX510" s="14" t="s">
        <v>80</v>
      </c>
      <c r="AY510" s="245" t="s">
        <v>128</v>
      </c>
    </row>
    <row r="511" s="2" customFormat="1" ht="24.15" customHeight="1">
      <c r="A511" s="39"/>
      <c r="B511" s="40"/>
      <c r="C511" s="205" t="s">
        <v>1237</v>
      </c>
      <c r="D511" s="205" t="s">
        <v>130</v>
      </c>
      <c r="E511" s="206" t="s">
        <v>1238</v>
      </c>
      <c r="F511" s="207" t="s">
        <v>1239</v>
      </c>
      <c r="G511" s="208" t="s">
        <v>148</v>
      </c>
      <c r="H511" s="209">
        <v>32.213000000000001</v>
      </c>
      <c r="I511" s="210"/>
      <c r="J511" s="211">
        <f>ROUND(I511*H511,2)</f>
        <v>0</v>
      </c>
      <c r="K511" s="207" t="s">
        <v>134</v>
      </c>
      <c r="L511" s="45"/>
      <c r="M511" s="212" t="s">
        <v>19</v>
      </c>
      <c r="N511" s="213" t="s">
        <v>43</v>
      </c>
      <c r="O511" s="85"/>
      <c r="P511" s="214">
        <f>O511*H511</f>
        <v>0</v>
      </c>
      <c r="Q511" s="214">
        <v>0.00108</v>
      </c>
      <c r="R511" s="214">
        <f>Q511*H511</f>
        <v>0.034790040000000001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230</v>
      </c>
      <c r="AT511" s="216" t="s">
        <v>130</v>
      </c>
      <c r="AU511" s="216" t="s">
        <v>82</v>
      </c>
      <c r="AY511" s="18" t="s">
        <v>128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80</v>
      </c>
      <c r="BK511" s="217">
        <f>ROUND(I511*H511,2)</f>
        <v>0</v>
      </c>
      <c r="BL511" s="18" t="s">
        <v>230</v>
      </c>
      <c r="BM511" s="216" t="s">
        <v>1240</v>
      </c>
    </row>
    <row r="512" s="2" customFormat="1">
      <c r="A512" s="39"/>
      <c r="B512" s="40"/>
      <c r="C512" s="41"/>
      <c r="D512" s="218" t="s">
        <v>137</v>
      </c>
      <c r="E512" s="41"/>
      <c r="F512" s="219" t="s">
        <v>1241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137</v>
      </c>
      <c r="AU512" s="18" t="s">
        <v>82</v>
      </c>
    </row>
    <row r="513" s="13" customFormat="1">
      <c r="A513" s="13"/>
      <c r="B513" s="223"/>
      <c r="C513" s="224"/>
      <c r="D513" s="225" t="s">
        <v>139</v>
      </c>
      <c r="E513" s="226" t="s">
        <v>19</v>
      </c>
      <c r="F513" s="227" t="s">
        <v>1233</v>
      </c>
      <c r="G513" s="224"/>
      <c r="H513" s="228">
        <v>17.745000000000001</v>
      </c>
      <c r="I513" s="229"/>
      <c r="J513" s="224"/>
      <c r="K513" s="224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139</v>
      </c>
      <c r="AU513" s="234" t="s">
        <v>82</v>
      </c>
      <c r="AV513" s="13" t="s">
        <v>82</v>
      </c>
      <c r="AW513" s="13" t="s">
        <v>34</v>
      </c>
      <c r="AX513" s="13" t="s">
        <v>72</v>
      </c>
      <c r="AY513" s="234" t="s">
        <v>128</v>
      </c>
    </row>
    <row r="514" s="13" customFormat="1">
      <c r="A514" s="13"/>
      <c r="B514" s="223"/>
      <c r="C514" s="224"/>
      <c r="D514" s="225" t="s">
        <v>139</v>
      </c>
      <c r="E514" s="226" t="s">
        <v>19</v>
      </c>
      <c r="F514" s="227" t="s">
        <v>1234</v>
      </c>
      <c r="G514" s="224"/>
      <c r="H514" s="228">
        <v>4.8220000000000001</v>
      </c>
      <c r="I514" s="229"/>
      <c r="J514" s="224"/>
      <c r="K514" s="224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139</v>
      </c>
      <c r="AU514" s="234" t="s">
        <v>82</v>
      </c>
      <c r="AV514" s="13" t="s">
        <v>82</v>
      </c>
      <c r="AW514" s="13" t="s">
        <v>34</v>
      </c>
      <c r="AX514" s="13" t="s">
        <v>72</v>
      </c>
      <c r="AY514" s="234" t="s">
        <v>128</v>
      </c>
    </row>
    <row r="515" s="13" customFormat="1">
      <c r="A515" s="13"/>
      <c r="B515" s="223"/>
      <c r="C515" s="224"/>
      <c r="D515" s="225" t="s">
        <v>139</v>
      </c>
      <c r="E515" s="226" t="s">
        <v>19</v>
      </c>
      <c r="F515" s="227" t="s">
        <v>1235</v>
      </c>
      <c r="G515" s="224"/>
      <c r="H515" s="228">
        <v>1.393</v>
      </c>
      <c r="I515" s="229"/>
      <c r="J515" s="224"/>
      <c r="K515" s="224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139</v>
      </c>
      <c r="AU515" s="234" t="s">
        <v>82</v>
      </c>
      <c r="AV515" s="13" t="s">
        <v>82</v>
      </c>
      <c r="AW515" s="13" t="s">
        <v>34</v>
      </c>
      <c r="AX515" s="13" t="s">
        <v>72</v>
      </c>
      <c r="AY515" s="234" t="s">
        <v>128</v>
      </c>
    </row>
    <row r="516" s="13" customFormat="1">
      <c r="A516" s="13"/>
      <c r="B516" s="223"/>
      <c r="C516" s="224"/>
      <c r="D516" s="225" t="s">
        <v>139</v>
      </c>
      <c r="E516" s="226" t="s">
        <v>19</v>
      </c>
      <c r="F516" s="227" t="s">
        <v>1236</v>
      </c>
      <c r="G516" s="224"/>
      <c r="H516" s="228">
        <v>4.109</v>
      </c>
      <c r="I516" s="229"/>
      <c r="J516" s="224"/>
      <c r="K516" s="224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139</v>
      </c>
      <c r="AU516" s="234" t="s">
        <v>82</v>
      </c>
      <c r="AV516" s="13" t="s">
        <v>82</v>
      </c>
      <c r="AW516" s="13" t="s">
        <v>34</v>
      </c>
      <c r="AX516" s="13" t="s">
        <v>72</v>
      </c>
      <c r="AY516" s="234" t="s">
        <v>128</v>
      </c>
    </row>
    <row r="517" s="13" customFormat="1">
      <c r="A517" s="13"/>
      <c r="B517" s="223"/>
      <c r="C517" s="224"/>
      <c r="D517" s="225" t="s">
        <v>139</v>
      </c>
      <c r="E517" s="226" t="s">
        <v>19</v>
      </c>
      <c r="F517" s="227" t="s">
        <v>1242</v>
      </c>
      <c r="G517" s="224"/>
      <c r="H517" s="228">
        <v>4.1440000000000001</v>
      </c>
      <c r="I517" s="229"/>
      <c r="J517" s="224"/>
      <c r="K517" s="224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139</v>
      </c>
      <c r="AU517" s="234" t="s">
        <v>82</v>
      </c>
      <c r="AV517" s="13" t="s">
        <v>82</v>
      </c>
      <c r="AW517" s="13" t="s">
        <v>34</v>
      </c>
      <c r="AX517" s="13" t="s">
        <v>72</v>
      </c>
      <c r="AY517" s="234" t="s">
        <v>128</v>
      </c>
    </row>
    <row r="518" s="14" customFormat="1">
      <c r="A518" s="14"/>
      <c r="B518" s="235"/>
      <c r="C518" s="236"/>
      <c r="D518" s="225" t="s">
        <v>139</v>
      </c>
      <c r="E518" s="237" t="s">
        <v>19</v>
      </c>
      <c r="F518" s="238" t="s">
        <v>153</v>
      </c>
      <c r="G518" s="236"/>
      <c r="H518" s="239">
        <v>32.213000000000001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139</v>
      </c>
      <c r="AU518" s="245" t="s">
        <v>82</v>
      </c>
      <c r="AV518" s="14" t="s">
        <v>135</v>
      </c>
      <c r="AW518" s="14" t="s">
        <v>34</v>
      </c>
      <c r="AX518" s="14" t="s">
        <v>80</v>
      </c>
      <c r="AY518" s="245" t="s">
        <v>128</v>
      </c>
    </row>
    <row r="519" s="2" customFormat="1" ht="37.8" customHeight="1">
      <c r="A519" s="39"/>
      <c r="B519" s="40"/>
      <c r="C519" s="205" t="s">
        <v>1243</v>
      </c>
      <c r="D519" s="205" t="s">
        <v>130</v>
      </c>
      <c r="E519" s="206" t="s">
        <v>1244</v>
      </c>
      <c r="F519" s="207" t="s">
        <v>1245</v>
      </c>
      <c r="G519" s="208" t="s">
        <v>258</v>
      </c>
      <c r="H519" s="209">
        <v>1170.2000000000001</v>
      </c>
      <c r="I519" s="210"/>
      <c r="J519" s="211">
        <f>ROUND(I519*H519,2)</f>
        <v>0</v>
      </c>
      <c r="K519" s="207" t="s">
        <v>134</v>
      </c>
      <c r="L519" s="45"/>
      <c r="M519" s="212" t="s">
        <v>19</v>
      </c>
      <c r="N519" s="213" t="s">
        <v>43</v>
      </c>
      <c r="O519" s="85"/>
      <c r="P519" s="214">
        <f>O519*H519</f>
        <v>0</v>
      </c>
      <c r="Q519" s="214">
        <v>0</v>
      </c>
      <c r="R519" s="214">
        <f>Q519*H519</f>
        <v>0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230</v>
      </c>
      <c r="AT519" s="216" t="s">
        <v>130</v>
      </c>
      <c r="AU519" s="216" t="s">
        <v>82</v>
      </c>
      <c r="AY519" s="18" t="s">
        <v>128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80</v>
      </c>
      <c r="BK519" s="217">
        <f>ROUND(I519*H519,2)</f>
        <v>0</v>
      </c>
      <c r="BL519" s="18" t="s">
        <v>230</v>
      </c>
      <c r="BM519" s="216" t="s">
        <v>1246</v>
      </c>
    </row>
    <row r="520" s="2" customFormat="1">
      <c r="A520" s="39"/>
      <c r="B520" s="40"/>
      <c r="C520" s="41"/>
      <c r="D520" s="218" t="s">
        <v>137</v>
      </c>
      <c r="E520" s="41"/>
      <c r="F520" s="219" t="s">
        <v>1247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137</v>
      </c>
      <c r="AU520" s="18" t="s">
        <v>82</v>
      </c>
    </row>
    <row r="521" s="13" customFormat="1">
      <c r="A521" s="13"/>
      <c r="B521" s="223"/>
      <c r="C521" s="224"/>
      <c r="D521" s="225" t="s">
        <v>139</v>
      </c>
      <c r="E521" s="226" t="s">
        <v>19</v>
      </c>
      <c r="F521" s="227" t="s">
        <v>1248</v>
      </c>
      <c r="G521" s="224"/>
      <c r="H521" s="228">
        <v>924.20000000000005</v>
      </c>
      <c r="I521" s="229"/>
      <c r="J521" s="224"/>
      <c r="K521" s="224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139</v>
      </c>
      <c r="AU521" s="234" t="s">
        <v>82</v>
      </c>
      <c r="AV521" s="13" t="s">
        <v>82</v>
      </c>
      <c r="AW521" s="13" t="s">
        <v>34</v>
      </c>
      <c r="AX521" s="13" t="s">
        <v>72</v>
      </c>
      <c r="AY521" s="234" t="s">
        <v>128</v>
      </c>
    </row>
    <row r="522" s="13" customFormat="1">
      <c r="A522" s="13"/>
      <c r="B522" s="223"/>
      <c r="C522" s="224"/>
      <c r="D522" s="225" t="s">
        <v>139</v>
      </c>
      <c r="E522" s="226" t="s">
        <v>19</v>
      </c>
      <c r="F522" s="227" t="s">
        <v>1249</v>
      </c>
      <c r="G522" s="224"/>
      <c r="H522" s="228">
        <v>246</v>
      </c>
      <c r="I522" s="229"/>
      <c r="J522" s="224"/>
      <c r="K522" s="224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139</v>
      </c>
      <c r="AU522" s="234" t="s">
        <v>82</v>
      </c>
      <c r="AV522" s="13" t="s">
        <v>82</v>
      </c>
      <c r="AW522" s="13" t="s">
        <v>34</v>
      </c>
      <c r="AX522" s="13" t="s">
        <v>72</v>
      </c>
      <c r="AY522" s="234" t="s">
        <v>128</v>
      </c>
    </row>
    <row r="523" s="14" customFormat="1">
      <c r="A523" s="14"/>
      <c r="B523" s="235"/>
      <c r="C523" s="236"/>
      <c r="D523" s="225" t="s">
        <v>139</v>
      </c>
      <c r="E523" s="237" t="s">
        <v>19</v>
      </c>
      <c r="F523" s="238" t="s">
        <v>153</v>
      </c>
      <c r="G523" s="236"/>
      <c r="H523" s="239">
        <v>1170.2000000000001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139</v>
      </c>
      <c r="AU523" s="245" t="s">
        <v>82</v>
      </c>
      <c r="AV523" s="14" t="s">
        <v>135</v>
      </c>
      <c r="AW523" s="14" t="s">
        <v>34</v>
      </c>
      <c r="AX523" s="14" t="s">
        <v>80</v>
      </c>
      <c r="AY523" s="245" t="s">
        <v>128</v>
      </c>
    </row>
    <row r="524" s="2" customFormat="1" ht="16.5" customHeight="1">
      <c r="A524" s="39"/>
      <c r="B524" s="40"/>
      <c r="C524" s="246" t="s">
        <v>1250</v>
      </c>
      <c r="D524" s="246" t="s">
        <v>414</v>
      </c>
      <c r="E524" s="247" t="s">
        <v>1251</v>
      </c>
      <c r="F524" s="248" t="s">
        <v>1252</v>
      </c>
      <c r="G524" s="249" t="s">
        <v>148</v>
      </c>
      <c r="H524" s="250">
        <v>24.824000000000002</v>
      </c>
      <c r="I524" s="251"/>
      <c r="J524" s="252">
        <f>ROUND(I524*H524,2)</f>
        <v>0</v>
      </c>
      <c r="K524" s="248" t="s">
        <v>134</v>
      </c>
      <c r="L524" s="253"/>
      <c r="M524" s="254" t="s">
        <v>19</v>
      </c>
      <c r="N524" s="255" t="s">
        <v>43</v>
      </c>
      <c r="O524" s="85"/>
      <c r="P524" s="214">
        <f>O524*H524</f>
        <v>0</v>
      </c>
      <c r="Q524" s="214">
        <v>0.55000000000000004</v>
      </c>
      <c r="R524" s="214">
        <f>Q524*H524</f>
        <v>13.653200000000002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334</v>
      </c>
      <c r="AT524" s="216" t="s">
        <v>414</v>
      </c>
      <c r="AU524" s="216" t="s">
        <v>82</v>
      </c>
      <c r="AY524" s="18" t="s">
        <v>128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80</v>
      </c>
      <c r="BK524" s="217">
        <f>ROUND(I524*H524,2)</f>
        <v>0</v>
      </c>
      <c r="BL524" s="18" t="s">
        <v>230</v>
      </c>
      <c r="BM524" s="216" t="s">
        <v>1253</v>
      </c>
    </row>
    <row r="525" s="13" customFormat="1">
      <c r="A525" s="13"/>
      <c r="B525" s="223"/>
      <c r="C525" s="224"/>
      <c r="D525" s="225" t="s">
        <v>139</v>
      </c>
      <c r="E525" s="226" t="s">
        <v>19</v>
      </c>
      <c r="F525" s="227" t="s">
        <v>1233</v>
      </c>
      <c r="G525" s="224"/>
      <c r="H525" s="228">
        <v>17.745000000000001</v>
      </c>
      <c r="I525" s="229"/>
      <c r="J525" s="224"/>
      <c r="K525" s="224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139</v>
      </c>
      <c r="AU525" s="234" t="s">
        <v>82</v>
      </c>
      <c r="AV525" s="13" t="s">
        <v>82</v>
      </c>
      <c r="AW525" s="13" t="s">
        <v>34</v>
      </c>
      <c r="AX525" s="13" t="s">
        <v>72</v>
      </c>
      <c r="AY525" s="234" t="s">
        <v>128</v>
      </c>
    </row>
    <row r="526" s="13" customFormat="1">
      <c r="A526" s="13"/>
      <c r="B526" s="223"/>
      <c r="C526" s="224"/>
      <c r="D526" s="225" t="s">
        <v>139</v>
      </c>
      <c r="E526" s="226" t="s">
        <v>19</v>
      </c>
      <c r="F526" s="227" t="s">
        <v>1234</v>
      </c>
      <c r="G526" s="224"/>
      <c r="H526" s="228">
        <v>4.8220000000000001</v>
      </c>
      <c r="I526" s="229"/>
      <c r="J526" s="224"/>
      <c r="K526" s="224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139</v>
      </c>
      <c r="AU526" s="234" t="s">
        <v>82</v>
      </c>
      <c r="AV526" s="13" t="s">
        <v>82</v>
      </c>
      <c r="AW526" s="13" t="s">
        <v>34</v>
      </c>
      <c r="AX526" s="13" t="s">
        <v>72</v>
      </c>
      <c r="AY526" s="234" t="s">
        <v>128</v>
      </c>
    </row>
    <row r="527" s="14" customFormat="1">
      <c r="A527" s="14"/>
      <c r="B527" s="235"/>
      <c r="C527" s="236"/>
      <c r="D527" s="225" t="s">
        <v>139</v>
      </c>
      <c r="E527" s="237" t="s">
        <v>19</v>
      </c>
      <c r="F527" s="238" t="s">
        <v>153</v>
      </c>
      <c r="G527" s="236"/>
      <c r="H527" s="239">
        <v>22.567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139</v>
      </c>
      <c r="AU527" s="245" t="s">
        <v>82</v>
      </c>
      <c r="AV527" s="14" t="s">
        <v>135</v>
      </c>
      <c r="AW527" s="14" t="s">
        <v>34</v>
      </c>
      <c r="AX527" s="14" t="s">
        <v>80</v>
      </c>
      <c r="AY527" s="245" t="s">
        <v>128</v>
      </c>
    </row>
    <row r="528" s="13" customFormat="1">
      <c r="A528" s="13"/>
      <c r="B528" s="223"/>
      <c r="C528" s="224"/>
      <c r="D528" s="225" t="s">
        <v>139</v>
      </c>
      <c r="E528" s="224"/>
      <c r="F528" s="227" t="s">
        <v>1254</v>
      </c>
      <c r="G528" s="224"/>
      <c r="H528" s="228">
        <v>24.824000000000002</v>
      </c>
      <c r="I528" s="229"/>
      <c r="J528" s="224"/>
      <c r="K528" s="224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139</v>
      </c>
      <c r="AU528" s="234" t="s">
        <v>82</v>
      </c>
      <c r="AV528" s="13" t="s">
        <v>82</v>
      </c>
      <c r="AW528" s="13" t="s">
        <v>4</v>
      </c>
      <c r="AX528" s="13" t="s">
        <v>80</v>
      </c>
      <c r="AY528" s="234" t="s">
        <v>128</v>
      </c>
    </row>
    <row r="529" s="2" customFormat="1" ht="37.8" customHeight="1">
      <c r="A529" s="39"/>
      <c r="B529" s="40"/>
      <c r="C529" s="205" t="s">
        <v>1255</v>
      </c>
      <c r="D529" s="205" t="s">
        <v>130</v>
      </c>
      <c r="E529" s="206" t="s">
        <v>1256</v>
      </c>
      <c r="F529" s="207" t="s">
        <v>1257</v>
      </c>
      <c r="G529" s="208" t="s">
        <v>258</v>
      </c>
      <c r="H529" s="209">
        <v>54.399999999999999</v>
      </c>
      <c r="I529" s="210"/>
      <c r="J529" s="211">
        <f>ROUND(I529*H529,2)</f>
        <v>0</v>
      </c>
      <c r="K529" s="207" t="s">
        <v>134</v>
      </c>
      <c r="L529" s="45"/>
      <c r="M529" s="212" t="s">
        <v>19</v>
      </c>
      <c r="N529" s="213" t="s">
        <v>43</v>
      </c>
      <c r="O529" s="85"/>
      <c r="P529" s="214">
        <f>O529*H529</f>
        <v>0</v>
      </c>
      <c r="Q529" s="214">
        <v>0</v>
      </c>
      <c r="R529" s="214">
        <f>Q529*H529</f>
        <v>0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230</v>
      </c>
      <c r="AT529" s="216" t="s">
        <v>130</v>
      </c>
      <c r="AU529" s="216" t="s">
        <v>82</v>
      </c>
      <c r="AY529" s="18" t="s">
        <v>128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80</v>
      </c>
      <c r="BK529" s="217">
        <f>ROUND(I529*H529,2)</f>
        <v>0</v>
      </c>
      <c r="BL529" s="18" t="s">
        <v>230</v>
      </c>
      <c r="BM529" s="216" t="s">
        <v>1258</v>
      </c>
    </row>
    <row r="530" s="2" customFormat="1">
      <c r="A530" s="39"/>
      <c r="B530" s="40"/>
      <c r="C530" s="41"/>
      <c r="D530" s="218" t="s">
        <v>137</v>
      </c>
      <c r="E530" s="41"/>
      <c r="F530" s="219" t="s">
        <v>1259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137</v>
      </c>
      <c r="AU530" s="18" t="s">
        <v>82</v>
      </c>
    </row>
    <row r="531" s="13" customFormat="1">
      <c r="A531" s="13"/>
      <c r="B531" s="223"/>
      <c r="C531" s="224"/>
      <c r="D531" s="225" t="s">
        <v>139</v>
      </c>
      <c r="E531" s="226" t="s">
        <v>19</v>
      </c>
      <c r="F531" s="227" t="s">
        <v>1260</v>
      </c>
      <c r="G531" s="224"/>
      <c r="H531" s="228">
        <v>54.399999999999999</v>
      </c>
      <c r="I531" s="229"/>
      <c r="J531" s="224"/>
      <c r="K531" s="224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139</v>
      </c>
      <c r="AU531" s="234" t="s">
        <v>82</v>
      </c>
      <c r="AV531" s="13" t="s">
        <v>82</v>
      </c>
      <c r="AW531" s="13" t="s">
        <v>34</v>
      </c>
      <c r="AX531" s="13" t="s">
        <v>80</v>
      </c>
      <c r="AY531" s="234" t="s">
        <v>128</v>
      </c>
    </row>
    <row r="532" s="2" customFormat="1" ht="16.5" customHeight="1">
      <c r="A532" s="39"/>
      <c r="B532" s="40"/>
      <c r="C532" s="246" t="s">
        <v>1261</v>
      </c>
      <c r="D532" s="246" t="s">
        <v>414</v>
      </c>
      <c r="E532" s="247" t="s">
        <v>1262</v>
      </c>
      <c r="F532" s="248" t="s">
        <v>1263</v>
      </c>
      <c r="G532" s="249" t="s">
        <v>148</v>
      </c>
      <c r="H532" s="250">
        <v>1.532</v>
      </c>
      <c r="I532" s="251"/>
      <c r="J532" s="252">
        <f>ROUND(I532*H532,2)</f>
        <v>0</v>
      </c>
      <c r="K532" s="248" t="s">
        <v>134</v>
      </c>
      <c r="L532" s="253"/>
      <c r="M532" s="254" t="s">
        <v>19</v>
      </c>
      <c r="N532" s="255" t="s">
        <v>43</v>
      </c>
      <c r="O532" s="85"/>
      <c r="P532" s="214">
        <f>O532*H532</f>
        <v>0</v>
      </c>
      <c r="Q532" s="214">
        <v>0.55000000000000004</v>
      </c>
      <c r="R532" s="214">
        <f>Q532*H532</f>
        <v>0.84260000000000013</v>
      </c>
      <c r="S532" s="214">
        <v>0</v>
      </c>
      <c r="T532" s="21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6" t="s">
        <v>334</v>
      </c>
      <c r="AT532" s="216" t="s">
        <v>414</v>
      </c>
      <c r="AU532" s="216" t="s">
        <v>82</v>
      </c>
      <c r="AY532" s="18" t="s">
        <v>128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80</v>
      </c>
      <c r="BK532" s="217">
        <f>ROUND(I532*H532,2)</f>
        <v>0</v>
      </c>
      <c r="BL532" s="18" t="s">
        <v>230</v>
      </c>
      <c r="BM532" s="216" t="s">
        <v>1264</v>
      </c>
    </row>
    <row r="533" s="13" customFormat="1">
      <c r="A533" s="13"/>
      <c r="B533" s="223"/>
      <c r="C533" s="224"/>
      <c r="D533" s="225" t="s">
        <v>139</v>
      </c>
      <c r="E533" s="226" t="s">
        <v>19</v>
      </c>
      <c r="F533" s="227" t="s">
        <v>1235</v>
      </c>
      <c r="G533" s="224"/>
      <c r="H533" s="228">
        <v>1.393</v>
      </c>
      <c r="I533" s="229"/>
      <c r="J533" s="224"/>
      <c r="K533" s="224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139</v>
      </c>
      <c r="AU533" s="234" t="s">
        <v>82</v>
      </c>
      <c r="AV533" s="13" t="s">
        <v>82</v>
      </c>
      <c r="AW533" s="13" t="s">
        <v>34</v>
      </c>
      <c r="AX533" s="13" t="s">
        <v>80</v>
      </c>
      <c r="AY533" s="234" t="s">
        <v>128</v>
      </c>
    </row>
    <row r="534" s="13" customFormat="1">
      <c r="A534" s="13"/>
      <c r="B534" s="223"/>
      <c r="C534" s="224"/>
      <c r="D534" s="225" t="s">
        <v>139</v>
      </c>
      <c r="E534" s="224"/>
      <c r="F534" s="227" t="s">
        <v>1265</v>
      </c>
      <c r="G534" s="224"/>
      <c r="H534" s="228">
        <v>1.532</v>
      </c>
      <c r="I534" s="229"/>
      <c r="J534" s="224"/>
      <c r="K534" s="224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139</v>
      </c>
      <c r="AU534" s="234" t="s">
        <v>82</v>
      </c>
      <c r="AV534" s="13" t="s">
        <v>82</v>
      </c>
      <c r="AW534" s="13" t="s">
        <v>4</v>
      </c>
      <c r="AX534" s="13" t="s">
        <v>80</v>
      </c>
      <c r="AY534" s="234" t="s">
        <v>128</v>
      </c>
    </row>
    <row r="535" s="2" customFormat="1" ht="37.8" customHeight="1">
      <c r="A535" s="39"/>
      <c r="B535" s="40"/>
      <c r="C535" s="205" t="s">
        <v>1266</v>
      </c>
      <c r="D535" s="205" t="s">
        <v>130</v>
      </c>
      <c r="E535" s="206" t="s">
        <v>1267</v>
      </c>
      <c r="F535" s="207" t="s">
        <v>1268</v>
      </c>
      <c r="G535" s="208" t="s">
        <v>258</v>
      </c>
      <c r="H535" s="209">
        <v>128.40000000000001</v>
      </c>
      <c r="I535" s="210"/>
      <c r="J535" s="211">
        <f>ROUND(I535*H535,2)</f>
        <v>0</v>
      </c>
      <c r="K535" s="207" t="s">
        <v>134</v>
      </c>
      <c r="L535" s="45"/>
      <c r="M535" s="212" t="s">
        <v>19</v>
      </c>
      <c r="N535" s="213" t="s">
        <v>43</v>
      </c>
      <c r="O535" s="85"/>
      <c r="P535" s="214">
        <f>O535*H535</f>
        <v>0</v>
      </c>
      <c r="Q535" s="214">
        <v>0</v>
      </c>
      <c r="R535" s="214">
        <f>Q535*H535</f>
        <v>0</v>
      </c>
      <c r="S535" s="214">
        <v>0</v>
      </c>
      <c r="T535" s="215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6" t="s">
        <v>230</v>
      </c>
      <c r="AT535" s="216" t="s">
        <v>130</v>
      </c>
      <c r="AU535" s="216" t="s">
        <v>82</v>
      </c>
      <c r="AY535" s="18" t="s">
        <v>128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8" t="s">
        <v>80</v>
      </c>
      <c r="BK535" s="217">
        <f>ROUND(I535*H535,2)</f>
        <v>0</v>
      </c>
      <c r="BL535" s="18" t="s">
        <v>230</v>
      </c>
      <c r="BM535" s="216" t="s">
        <v>1269</v>
      </c>
    </row>
    <row r="536" s="2" customFormat="1">
      <c r="A536" s="39"/>
      <c r="B536" s="40"/>
      <c r="C536" s="41"/>
      <c r="D536" s="218" t="s">
        <v>137</v>
      </c>
      <c r="E536" s="41"/>
      <c r="F536" s="219" t="s">
        <v>1270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137</v>
      </c>
      <c r="AU536" s="18" t="s">
        <v>82</v>
      </c>
    </row>
    <row r="537" s="13" customFormat="1">
      <c r="A537" s="13"/>
      <c r="B537" s="223"/>
      <c r="C537" s="224"/>
      <c r="D537" s="225" t="s">
        <v>139</v>
      </c>
      <c r="E537" s="226" t="s">
        <v>19</v>
      </c>
      <c r="F537" s="227" t="s">
        <v>1271</v>
      </c>
      <c r="G537" s="224"/>
      <c r="H537" s="228">
        <v>128.40000000000001</v>
      </c>
      <c r="I537" s="229"/>
      <c r="J537" s="224"/>
      <c r="K537" s="224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139</v>
      </c>
      <c r="AU537" s="234" t="s">
        <v>82</v>
      </c>
      <c r="AV537" s="13" t="s">
        <v>82</v>
      </c>
      <c r="AW537" s="13" t="s">
        <v>34</v>
      </c>
      <c r="AX537" s="13" t="s">
        <v>80</v>
      </c>
      <c r="AY537" s="234" t="s">
        <v>128</v>
      </c>
    </row>
    <row r="538" s="2" customFormat="1" ht="16.5" customHeight="1">
      <c r="A538" s="39"/>
      <c r="B538" s="40"/>
      <c r="C538" s="246" t="s">
        <v>1272</v>
      </c>
      <c r="D538" s="246" t="s">
        <v>414</v>
      </c>
      <c r="E538" s="247" t="s">
        <v>1273</v>
      </c>
      <c r="F538" s="248" t="s">
        <v>1274</v>
      </c>
      <c r="G538" s="249" t="s">
        <v>148</v>
      </c>
      <c r="H538" s="250">
        <v>4.5199999999999996</v>
      </c>
      <c r="I538" s="251"/>
      <c r="J538" s="252">
        <f>ROUND(I538*H538,2)</f>
        <v>0</v>
      </c>
      <c r="K538" s="248" t="s">
        <v>134</v>
      </c>
      <c r="L538" s="253"/>
      <c r="M538" s="254" t="s">
        <v>19</v>
      </c>
      <c r="N538" s="255" t="s">
        <v>43</v>
      </c>
      <c r="O538" s="85"/>
      <c r="P538" s="214">
        <f>O538*H538</f>
        <v>0</v>
      </c>
      <c r="Q538" s="214">
        <v>0.55000000000000004</v>
      </c>
      <c r="R538" s="214">
        <f>Q538*H538</f>
        <v>2.4859999999999998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334</v>
      </c>
      <c r="AT538" s="216" t="s">
        <v>414</v>
      </c>
      <c r="AU538" s="216" t="s">
        <v>82</v>
      </c>
      <c r="AY538" s="18" t="s">
        <v>128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80</v>
      </c>
      <c r="BK538" s="217">
        <f>ROUND(I538*H538,2)</f>
        <v>0</v>
      </c>
      <c r="BL538" s="18" t="s">
        <v>230</v>
      </c>
      <c r="BM538" s="216" t="s">
        <v>1275</v>
      </c>
    </row>
    <row r="539" s="13" customFormat="1">
      <c r="A539" s="13"/>
      <c r="B539" s="223"/>
      <c r="C539" s="224"/>
      <c r="D539" s="225" t="s">
        <v>139</v>
      </c>
      <c r="E539" s="226" t="s">
        <v>19</v>
      </c>
      <c r="F539" s="227" t="s">
        <v>1236</v>
      </c>
      <c r="G539" s="224"/>
      <c r="H539" s="228">
        <v>4.109</v>
      </c>
      <c r="I539" s="229"/>
      <c r="J539" s="224"/>
      <c r="K539" s="224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139</v>
      </c>
      <c r="AU539" s="234" t="s">
        <v>82</v>
      </c>
      <c r="AV539" s="13" t="s">
        <v>82</v>
      </c>
      <c r="AW539" s="13" t="s">
        <v>34</v>
      </c>
      <c r="AX539" s="13" t="s">
        <v>80</v>
      </c>
      <c r="AY539" s="234" t="s">
        <v>128</v>
      </c>
    </row>
    <row r="540" s="13" customFormat="1">
      <c r="A540" s="13"/>
      <c r="B540" s="223"/>
      <c r="C540" s="224"/>
      <c r="D540" s="225" t="s">
        <v>139</v>
      </c>
      <c r="E540" s="224"/>
      <c r="F540" s="227" t="s">
        <v>1276</v>
      </c>
      <c r="G540" s="224"/>
      <c r="H540" s="228">
        <v>4.5199999999999996</v>
      </c>
      <c r="I540" s="229"/>
      <c r="J540" s="224"/>
      <c r="K540" s="224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139</v>
      </c>
      <c r="AU540" s="234" t="s">
        <v>82</v>
      </c>
      <c r="AV540" s="13" t="s">
        <v>82</v>
      </c>
      <c r="AW540" s="13" t="s">
        <v>4</v>
      </c>
      <c r="AX540" s="13" t="s">
        <v>80</v>
      </c>
      <c r="AY540" s="234" t="s">
        <v>128</v>
      </c>
    </row>
    <row r="541" s="2" customFormat="1" ht="37.8" customHeight="1">
      <c r="A541" s="39"/>
      <c r="B541" s="40"/>
      <c r="C541" s="205" t="s">
        <v>1277</v>
      </c>
      <c r="D541" s="205" t="s">
        <v>130</v>
      </c>
      <c r="E541" s="206" t="s">
        <v>1278</v>
      </c>
      <c r="F541" s="207" t="s">
        <v>1279</v>
      </c>
      <c r="G541" s="208" t="s">
        <v>258</v>
      </c>
      <c r="H541" s="209">
        <v>740</v>
      </c>
      <c r="I541" s="210"/>
      <c r="J541" s="211">
        <f>ROUND(I541*H541,2)</f>
        <v>0</v>
      </c>
      <c r="K541" s="207" t="s">
        <v>134</v>
      </c>
      <c r="L541" s="45"/>
      <c r="M541" s="212" t="s">
        <v>19</v>
      </c>
      <c r="N541" s="213" t="s">
        <v>43</v>
      </c>
      <c r="O541" s="85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230</v>
      </c>
      <c r="AT541" s="216" t="s">
        <v>130</v>
      </c>
      <c r="AU541" s="216" t="s">
        <v>82</v>
      </c>
      <c r="AY541" s="18" t="s">
        <v>128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80</v>
      </c>
      <c r="BK541" s="217">
        <f>ROUND(I541*H541,2)</f>
        <v>0</v>
      </c>
      <c r="BL541" s="18" t="s">
        <v>230</v>
      </c>
      <c r="BM541" s="216" t="s">
        <v>1280</v>
      </c>
    </row>
    <row r="542" s="2" customFormat="1">
      <c r="A542" s="39"/>
      <c r="B542" s="40"/>
      <c r="C542" s="41"/>
      <c r="D542" s="218" t="s">
        <v>137</v>
      </c>
      <c r="E542" s="41"/>
      <c r="F542" s="219" t="s">
        <v>1281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137</v>
      </c>
      <c r="AU542" s="18" t="s">
        <v>82</v>
      </c>
    </row>
    <row r="543" s="13" customFormat="1">
      <c r="A543" s="13"/>
      <c r="B543" s="223"/>
      <c r="C543" s="224"/>
      <c r="D543" s="225" t="s">
        <v>139</v>
      </c>
      <c r="E543" s="226" t="s">
        <v>19</v>
      </c>
      <c r="F543" s="227" t="s">
        <v>1282</v>
      </c>
      <c r="G543" s="224"/>
      <c r="H543" s="228">
        <v>740</v>
      </c>
      <c r="I543" s="229"/>
      <c r="J543" s="224"/>
      <c r="K543" s="224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139</v>
      </c>
      <c r="AU543" s="234" t="s">
        <v>82</v>
      </c>
      <c r="AV543" s="13" t="s">
        <v>82</v>
      </c>
      <c r="AW543" s="13" t="s">
        <v>34</v>
      </c>
      <c r="AX543" s="13" t="s">
        <v>80</v>
      </c>
      <c r="AY543" s="234" t="s">
        <v>128</v>
      </c>
    </row>
    <row r="544" s="2" customFormat="1" ht="16.5" customHeight="1">
      <c r="A544" s="39"/>
      <c r="B544" s="40"/>
      <c r="C544" s="246" t="s">
        <v>1283</v>
      </c>
      <c r="D544" s="246" t="s">
        <v>414</v>
      </c>
      <c r="E544" s="247" t="s">
        <v>1284</v>
      </c>
      <c r="F544" s="248" t="s">
        <v>1285</v>
      </c>
      <c r="G544" s="249" t="s">
        <v>148</v>
      </c>
      <c r="H544" s="250">
        <v>4.5579999999999998</v>
      </c>
      <c r="I544" s="251"/>
      <c r="J544" s="252">
        <f>ROUND(I544*H544,2)</f>
        <v>0</v>
      </c>
      <c r="K544" s="248" t="s">
        <v>134</v>
      </c>
      <c r="L544" s="253"/>
      <c r="M544" s="254" t="s">
        <v>19</v>
      </c>
      <c r="N544" s="255" t="s">
        <v>43</v>
      </c>
      <c r="O544" s="85"/>
      <c r="P544" s="214">
        <f>O544*H544</f>
        <v>0</v>
      </c>
      <c r="Q544" s="214">
        <v>0.44</v>
      </c>
      <c r="R544" s="214">
        <f>Q544*H544</f>
        <v>2.0055199999999997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334</v>
      </c>
      <c r="AT544" s="216" t="s">
        <v>414</v>
      </c>
      <c r="AU544" s="216" t="s">
        <v>82</v>
      </c>
      <c r="AY544" s="18" t="s">
        <v>128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80</v>
      </c>
      <c r="BK544" s="217">
        <f>ROUND(I544*H544,2)</f>
        <v>0</v>
      </c>
      <c r="BL544" s="18" t="s">
        <v>230</v>
      </c>
      <c r="BM544" s="216" t="s">
        <v>1286</v>
      </c>
    </row>
    <row r="545" s="13" customFormat="1">
      <c r="A545" s="13"/>
      <c r="B545" s="223"/>
      <c r="C545" s="224"/>
      <c r="D545" s="225" t="s">
        <v>139</v>
      </c>
      <c r="E545" s="226" t="s">
        <v>19</v>
      </c>
      <c r="F545" s="227" t="s">
        <v>1242</v>
      </c>
      <c r="G545" s="224"/>
      <c r="H545" s="228">
        <v>4.1440000000000001</v>
      </c>
      <c r="I545" s="229"/>
      <c r="J545" s="224"/>
      <c r="K545" s="224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139</v>
      </c>
      <c r="AU545" s="234" t="s">
        <v>82</v>
      </c>
      <c r="AV545" s="13" t="s">
        <v>82</v>
      </c>
      <c r="AW545" s="13" t="s">
        <v>34</v>
      </c>
      <c r="AX545" s="13" t="s">
        <v>80</v>
      </c>
      <c r="AY545" s="234" t="s">
        <v>128</v>
      </c>
    </row>
    <row r="546" s="13" customFormat="1">
      <c r="A546" s="13"/>
      <c r="B546" s="223"/>
      <c r="C546" s="224"/>
      <c r="D546" s="225" t="s">
        <v>139</v>
      </c>
      <c r="E546" s="224"/>
      <c r="F546" s="227" t="s">
        <v>1287</v>
      </c>
      <c r="G546" s="224"/>
      <c r="H546" s="228">
        <v>4.5579999999999998</v>
      </c>
      <c r="I546" s="229"/>
      <c r="J546" s="224"/>
      <c r="K546" s="224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139</v>
      </c>
      <c r="AU546" s="234" t="s">
        <v>82</v>
      </c>
      <c r="AV546" s="13" t="s">
        <v>82</v>
      </c>
      <c r="AW546" s="13" t="s">
        <v>4</v>
      </c>
      <c r="AX546" s="13" t="s">
        <v>80</v>
      </c>
      <c r="AY546" s="234" t="s">
        <v>128</v>
      </c>
    </row>
    <row r="547" s="2" customFormat="1" ht="37.8" customHeight="1">
      <c r="A547" s="39"/>
      <c r="B547" s="40"/>
      <c r="C547" s="205" t="s">
        <v>1288</v>
      </c>
      <c r="D547" s="205" t="s">
        <v>130</v>
      </c>
      <c r="E547" s="206" t="s">
        <v>1289</v>
      </c>
      <c r="F547" s="207" t="s">
        <v>1290</v>
      </c>
      <c r="G547" s="208" t="s">
        <v>258</v>
      </c>
      <c r="H547" s="209">
        <v>650</v>
      </c>
      <c r="I547" s="210"/>
      <c r="J547" s="211">
        <f>ROUND(I547*H547,2)</f>
        <v>0</v>
      </c>
      <c r="K547" s="207" t="s">
        <v>134</v>
      </c>
      <c r="L547" s="45"/>
      <c r="M547" s="212" t="s">
        <v>19</v>
      </c>
      <c r="N547" s="213" t="s">
        <v>43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230</v>
      </c>
      <c r="AT547" s="216" t="s">
        <v>130</v>
      </c>
      <c r="AU547" s="216" t="s">
        <v>82</v>
      </c>
      <c r="AY547" s="18" t="s">
        <v>128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80</v>
      </c>
      <c r="BK547" s="217">
        <f>ROUND(I547*H547,2)</f>
        <v>0</v>
      </c>
      <c r="BL547" s="18" t="s">
        <v>230</v>
      </c>
      <c r="BM547" s="216" t="s">
        <v>1291</v>
      </c>
    </row>
    <row r="548" s="2" customFormat="1">
      <c r="A548" s="39"/>
      <c r="B548" s="40"/>
      <c r="C548" s="41"/>
      <c r="D548" s="218" t="s">
        <v>137</v>
      </c>
      <c r="E548" s="41"/>
      <c r="F548" s="219" t="s">
        <v>1292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137</v>
      </c>
      <c r="AU548" s="18" t="s">
        <v>82</v>
      </c>
    </row>
    <row r="549" s="13" customFormat="1">
      <c r="A549" s="13"/>
      <c r="B549" s="223"/>
      <c r="C549" s="224"/>
      <c r="D549" s="225" t="s">
        <v>139</v>
      </c>
      <c r="E549" s="226" t="s">
        <v>19</v>
      </c>
      <c r="F549" s="227" t="s">
        <v>1293</v>
      </c>
      <c r="G549" s="224"/>
      <c r="H549" s="228">
        <v>650</v>
      </c>
      <c r="I549" s="229"/>
      <c r="J549" s="224"/>
      <c r="K549" s="224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139</v>
      </c>
      <c r="AU549" s="234" t="s">
        <v>82</v>
      </c>
      <c r="AV549" s="13" t="s">
        <v>82</v>
      </c>
      <c r="AW549" s="13" t="s">
        <v>34</v>
      </c>
      <c r="AX549" s="13" t="s">
        <v>80</v>
      </c>
      <c r="AY549" s="234" t="s">
        <v>128</v>
      </c>
    </row>
    <row r="550" s="2" customFormat="1" ht="16.5" customHeight="1">
      <c r="A550" s="39"/>
      <c r="B550" s="40"/>
      <c r="C550" s="246" t="s">
        <v>1294</v>
      </c>
      <c r="D550" s="246" t="s">
        <v>414</v>
      </c>
      <c r="E550" s="247" t="s">
        <v>1295</v>
      </c>
      <c r="F550" s="248" t="s">
        <v>1296</v>
      </c>
      <c r="G550" s="249" t="s">
        <v>148</v>
      </c>
      <c r="H550" s="250">
        <v>4.0039999999999996</v>
      </c>
      <c r="I550" s="251"/>
      <c r="J550" s="252">
        <f>ROUND(I550*H550,2)</f>
        <v>0</v>
      </c>
      <c r="K550" s="248" t="s">
        <v>134</v>
      </c>
      <c r="L550" s="253"/>
      <c r="M550" s="254" t="s">
        <v>19</v>
      </c>
      <c r="N550" s="255" t="s">
        <v>43</v>
      </c>
      <c r="O550" s="85"/>
      <c r="P550" s="214">
        <f>O550*H550</f>
        <v>0</v>
      </c>
      <c r="Q550" s="214">
        <v>0.44</v>
      </c>
      <c r="R550" s="214">
        <f>Q550*H550</f>
        <v>1.7617599999999998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334</v>
      </c>
      <c r="AT550" s="216" t="s">
        <v>414</v>
      </c>
      <c r="AU550" s="216" t="s">
        <v>82</v>
      </c>
      <c r="AY550" s="18" t="s">
        <v>128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80</v>
      </c>
      <c r="BK550" s="217">
        <f>ROUND(I550*H550,2)</f>
        <v>0</v>
      </c>
      <c r="BL550" s="18" t="s">
        <v>230</v>
      </c>
      <c r="BM550" s="216" t="s">
        <v>1297</v>
      </c>
    </row>
    <row r="551" s="13" customFormat="1">
      <c r="A551" s="13"/>
      <c r="B551" s="223"/>
      <c r="C551" s="224"/>
      <c r="D551" s="225" t="s">
        <v>139</v>
      </c>
      <c r="E551" s="226" t="s">
        <v>19</v>
      </c>
      <c r="F551" s="227" t="s">
        <v>1298</v>
      </c>
      <c r="G551" s="224"/>
      <c r="H551" s="228">
        <v>3.6400000000000001</v>
      </c>
      <c r="I551" s="229"/>
      <c r="J551" s="224"/>
      <c r="K551" s="224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139</v>
      </c>
      <c r="AU551" s="234" t="s">
        <v>82</v>
      </c>
      <c r="AV551" s="13" t="s">
        <v>82</v>
      </c>
      <c r="AW551" s="13" t="s">
        <v>34</v>
      </c>
      <c r="AX551" s="13" t="s">
        <v>80</v>
      </c>
      <c r="AY551" s="234" t="s">
        <v>128</v>
      </c>
    </row>
    <row r="552" s="13" customFormat="1">
      <c r="A552" s="13"/>
      <c r="B552" s="223"/>
      <c r="C552" s="224"/>
      <c r="D552" s="225" t="s">
        <v>139</v>
      </c>
      <c r="E552" s="224"/>
      <c r="F552" s="227" t="s">
        <v>1299</v>
      </c>
      <c r="G552" s="224"/>
      <c r="H552" s="228">
        <v>4.0039999999999996</v>
      </c>
      <c r="I552" s="229"/>
      <c r="J552" s="224"/>
      <c r="K552" s="224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139</v>
      </c>
      <c r="AU552" s="234" t="s">
        <v>82</v>
      </c>
      <c r="AV552" s="13" t="s">
        <v>82</v>
      </c>
      <c r="AW552" s="13" t="s">
        <v>4</v>
      </c>
      <c r="AX552" s="13" t="s">
        <v>80</v>
      </c>
      <c r="AY552" s="234" t="s">
        <v>128</v>
      </c>
    </row>
    <row r="553" s="2" customFormat="1" ht="24.15" customHeight="1">
      <c r="A553" s="39"/>
      <c r="B553" s="40"/>
      <c r="C553" s="205" t="s">
        <v>1300</v>
      </c>
      <c r="D553" s="205" t="s">
        <v>130</v>
      </c>
      <c r="E553" s="206" t="s">
        <v>1301</v>
      </c>
      <c r="F553" s="207" t="s">
        <v>1302</v>
      </c>
      <c r="G553" s="208" t="s">
        <v>133</v>
      </c>
      <c r="H553" s="209">
        <v>290.39999999999998</v>
      </c>
      <c r="I553" s="210"/>
      <c r="J553" s="211">
        <f>ROUND(I553*H553,2)</f>
        <v>0</v>
      </c>
      <c r="K553" s="207" t="s">
        <v>134</v>
      </c>
      <c r="L553" s="45"/>
      <c r="M553" s="212" t="s">
        <v>19</v>
      </c>
      <c r="N553" s="213" t="s">
        <v>43</v>
      </c>
      <c r="O553" s="85"/>
      <c r="P553" s="214">
        <f>O553*H553</f>
        <v>0</v>
      </c>
      <c r="Q553" s="214">
        <v>0.0080000000000000002</v>
      </c>
      <c r="R553" s="214">
        <f>Q553*H553</f>
        <v>2.3231999999999999</v>
      </c>
      <c r="S553" s="214">
        <v>0</v>
      </c>
      <c r="T553" s="21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6" t="s">
        <v>230</v>
      </c>
      <c r="AT553" s="216" t="s">
        <v>130</v>
      </c>
      <c r="AU553" s="216" t="s">
        <v>82</v>
      </c>
      <c r="AY553" s="18" t="s">
        <v>128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8" t="s">
        <v>80</v>
      </c>
      <c r="BK553" s="217">
        <f>ROUND(I553*H553,2)</f>
        <v>0</v>
      </c>
      <c r="BL553" s="18" t="s">
        <v>230</v>
      </c>
      <c r="BM553" s="216" t="s">
        <v>1303</v>
      </c>
    </row>
    <row r="554" s="2" customFormat="1">
      <c r="A554" s="39"/>
      <c r="B554" s="40"/>
      <c r="C554" s="41"/>
      <c r="D554" s="218" t="s">
        <v>137</v>
      </c>
      <c r="E554" s="41"/>
      <c r="F554" s="219" t="s">
        <v>1304</v>
      </c>
      <c r="G554" s="41"/>
      <c r="H554" s="41"/>
      <c r="I554" s="220"/>
      <c r="J554" s="41"/>
      <c r="K554" s="41"/>
      <c r="L554" s="45"/>
      <c r="M554" s="221"/>
      <c r="N554" s="222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137</v>
      </c>
      <c r="AU554" s="18" t="s">
        <v>82</v>
      </c>
    </row>
    <row r="555" s="13" customFormat="1">
      <c r="A555" s="13"/>
      <c r="B555" s="223"/>
      <c r="C555" s="224"/>
      <c r="D555" s="225" t="s">
        <v>139</v>
      </c>
      <c r="E555" s="226" t="s">
        <v>19</v>
      </c>
      <c r="F555" s="227" t="s">
        <v>1305</v>
      </c>
      <c r="G555" s="224"/>
      <c r="H555" s="228">
        <v>290.39999999999998</v>
      </c>
      <c r="I555" s="229"/>
      <c r="J555" s="224"/>
      <c r="K555" s="224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139</v>
      </c>
      <c r="AU555" s="234" t="s">
        <v>82</v>
      </c>
      <c r="AV555" s="13" t="s">
        <v>82</v>
      </c>
      <c r="AW555" s="13" t="s">
        <v>34</v>
      </c>
      <c r="AX555" s="13" t="s">
        <v>80</v>
      </c>
      <c r="AY555" s="234" t="s">
        <v>128</v>
      </c>
    </row>
    <row r="556" s="2" customFormat="1" ht="24.15" customHeight="1">
      <c r="A556" s="39"/>
      <c r="B556" s="40"/>
      <c r="C556" s="205" t="s">
        <v>1306</v>
      </c>
      <c r="D556" s="205" t="s">
        <v>130</v>
      </c>
      <c r="E556" s="206" t="s">
        <v>1307</v>
      </c>
      <c r="F556" s="207" t="s">
        <v>1308</v>
      </c>
      <c r="G556" s="208" t="s">
        <v>133</v>
      </c>
      <c r="H556" s="209">
        <v>76</v>
      </c>
      <c r="I556" s="210"/>
      <c r="J556" s="211">
        <f>ROUND(I556*H556,2)</f>
        <v>0</v>
      </c>
      <c r="K556" s="207" t="s">
        <v>134</v>
      </c>
      <c r="L556" s="45"/>
      <c r="M556" s="212" t="s">
        <v>19</v>
      </c>
      <c r="N556" s="213" t="s">
        <v>43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230</v>
      </c>
      <c r="AT556" s="216" t="s">
        <v>130</v>
      </c>
      <c r="AU556" s="216" t="s">
        <v>82</v>
      </c>
      <c r="AY556" s="18" t="s">
        <v>128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80</v>
      </c>
      <c r="BK556" s="217">
        <f>ROUND(I556*H556,2)</f>
        <v>0</v>
      </c>
      <c r="BL556" s="18" t="s">
        <v>230</v>
      </c>
      <c r="BM556" s="216" t="s">
        <v>1309</v>
      </c>
    </row>
    <row r="557" s="2" customFormat="1">
      <c r="A557" s="39"/>
      <c r="B557" s="40"/>
      <c r="C557" s="41"/>
      <c r="D557" s="218" t="s">
        <v>137</v>
      </c>
      <c r="E557" s="41"/>
      <c r="F557" s="219" t="s">
        <v>1310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137</v>
      </c>
      <c r="AU557" s="18" t="s">
        <v>82</v>
      </c>
    </row>
    <row r="558" s="13" customFormat="1">
      <c r="A558" s="13"/>
      <c r="B558" s="223"/>
      <c r="C558" s="224"/>
      <c r="D558" s="225" t="s">
        <v>139</v>
      </c>
      <c r="E558" s="226" t="s">
        <v>19</v>
      </c>
      <c r="F558" s="227" t="s">
        <v>1311</v>
      </c>
      <c r="G558" s="224"/>
      <c r="H558" s="228">
        <v>47</v>
      </c>
      <c r="I558" s="229"/>
      <c r="J558" s="224"/>
      <c r="K558" s="224"/>
      <c r="L558" s="230"/>
      <c r="M558" s="231"/>
      <c r="N558" s="232"/>
      <c r="O558" s="232"/>
      <c r="P558" s="232"/>
      <c r="Q558" s="232"/>
      <c r="R558" s="232"/>
      <c r="S558" s="232"/>
      <c r="T558" s="23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4" t="s">
        <v>139</v>
      </c>
      <c r="AU558" s="234" t="s">
        <v>82</v>
      </c>
      <c r="AV558" s="13" t="s">
        <v>82</v>
      </c>
      <c r="AW558" s="13" t="s">
        <v>34</v>
      </c>
      <c r="AX558" s="13" t="s">
        <v>72</v>
      </c>
      <c r="AY558" s="234" t="s">
        <v>128</v>
      </c>
    </row>
    <row r="559" s="13" customFormat="1">
      <c r="A559" s="13"/>
      <c r="B559" s="223"/>
      <c r="C559" s="224"/>
      <c r="D559" s="225" t="s">
        <v>139</v>
      </c>
      <c r="E559" s="226" t="s">
        <v>19</v>
      </c>
      <c r="F559" s="227" t="s">
        <v>1312</v>
      </c>
      <c r="G559" s="224"/>
      <c r="H559" s="228">
        <v>29</v>
      </c>
      <c r="I559" s="229"/>
      <c r="J559" s="224"/>
      <c r="K559" s="224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139</v>
      </c>
      <c r="AU559" s="234" t="s">
        <v>82</v>
      </c>
      <c r="AV559" s="13" t="s">
        <v>82</v>
      </c>
      <c r="AW559" s="13" t="s">
        <v>34</v>
      </c>
      <c r="AX559" s="13" t="s">
        <v>72</v>
      </c>
      <c r="AY559" s="234" t="s">
        <v>128</v>
      </c>
    </row>
    <row r="560" s="14" customFormat="1">
      <c r="A560" s="14"/>
      <c r="B560" s="235"/>
      <c r="C560" s="236"/>
      <c r="D560" s="225" t="s">
        <v>139</v>
      </c>
      <c r="E560" s="237" t="s">
        <v>19</v>
      </c>
      <c r="F560" s="238" t="s">
        <v>153</v>
      </c>
      <c r="G560" s="236"/>
      <c r="H560" s="239">
        <v>76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5" t="s">
        <v>139</v>
      </c>
      <c r="AU560" s="245" t="s">
        <v>82</v>
      </c>
      <c r="AV560" s="14" t="s">
        <v>135</v>
      </c>
      <c r="AW560" s="14" t="s">
        <v>34</v>
      </c>
      <c r="AX560" s="14" t="s">
        <v>80</v>
      </c>
      <c r="AY560" s="245" t="s">
        <v>128</v>
      </c>
    </row>
    <row r="561" s="2" customFormat="1" ht="16.5" customHeight="1">
      <c r="A561" s="39"/>
      <c r="B561" s="40"/>
      <c r="C561" s="246" t="s">
        <v>1313</v>
      </c>
      <c r="D561" s="246" t="s">
        <v>414</v>
      </c>
      <c r="E561" s="247" t="s">
        <v>1314</v>
      </c>
      <c r="F561" s="248" t="s">
        <v>1315</v>
      </c>
      <c r="G561" s="249" t="s">
        <v>133</v>
      </c>
      <c r="H561" s="250">
        <v>83.599999999999994</v>
      </c>
      <c r="I561" s="251"/>
      <c r="J561" s="252">
        <f>ROUND(I561*H561,2)</f>
        <v>0</v>
      </c>
      <c r="K561" s="248" t="s">
        <v>134</v>
      </c>
      <c r="L561" s="253"/>
      <c r="M561" s="254" t="s">
        <v>19</v>
      </c>
      <c r="N561" s="255" t="s">
        <v>43</v>
      </c>
      <c r="O561" s="85"/>
      <c r="P561" s="214">
        <f>O561*H561</f>
        <v>0</v>
      </c>
      <c r="Q561" s="214">
        <v>0.0149</v>
      </c>
      <c r="R561" s="214">
        <f>Q561*H561</f>
        <v>1.2456399999999999</v>
      </c>
      <c r="S561" s="214">
        <v>0</v>
      </c>
      <c r="T561" s="21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6" t="s">
        <v>334</v>
      </c>
      <c r="AT561" s="216" t="s">
        <v>414</v>
      </c>
      <c r="AU561" s="216" t="s">
        <v>82</v>
      </c>
      <c r="AY561" s="18" t="s">
        <v>128</v>
      </c>
      <c r="BE561" s="217">
        <f>IF(N561="základní",J561,0)</f>
        <v>0</v>
      </c>
      <c r="BF561" s="217">
        <f>IF(N561="snížená",J561,0)</f>
        <v>0</v>
      </c>
      <c r="BG561" s="217">
        <f>IF(N561="zákl. přenesená",J561,0)</f>
        <v>0</v>
      </c>
      <c r="BH561" s="217">
        <f>IF(N561="sníž. přenesená",J561,0)</f>
        <v>0</v>
      </c>
      <c r="BI561" s="217">
        <f>IF(N561="nulová",J561,0)</f>
        <v>0</v>
      </c>
      <c r="BJ561" s="18" t="s">
        <v>80</v>
      </c>
      <c r="BK561" s="217">
        <f>ROUND(I561*H561,2)</f>
        <v>0</v>
      </c>
      <c r="BL561" s="18" t="s">
        <v>230</v>
      </c>
      <c r="BM561" s="216" t="s">
        <v>1316</v>
      </c>
    </row>
    <row r="562" s="13" customFormat="1">
      <c r="A562" s="13"/>
      <c r="B562" s="223"/>
      <c r="C562" s="224"/>
      <c r="D562" s="225" t="s">
        <v>139</v>
      </c>
      <c r="E562" s="224"/>
      <c r="F562" s="227" t="s">
        <v>1317</v>
      </c>
      <c r="G562" s="224"/>
      <c r="H562" s="228">
        <v>83.599999999999994</v>
      </c>
      <c r="I562" s="229"/>
      <c r="J562" s="224"/>
      <c r="K562" s="224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139</v>
      </c>
      <c r="AU562" s="234" t="s">
        <v>82</v>
      </c>
      <c r="AV562" s="13" t="s">
        <v>82</v>
      </c>
      <c r="AW562" s="13" t="s">
        <v>4</v>
      </c>
      <c r="AX562" s="13" t="s">
        <v>80</v>
      </c>
      <c r="AY562" s="234" t="s">
        <v>128</v>
      </c>
    </row>
    <row r="563" s="2" customFormat="1" ht="21.75" customHeight="1">
      <c r="A563" s="39"/>
      <c r="B563" s="40"/>
      <c r="C563" s="205" t="s">
        <v>1318</v>
      </c>
      <c r="D563" s="205" t="s">
        <v>130</v>
      </c>
      <c r="E563" s="206" t="s">
        <v>1319</v>
      </c>
      <c r="F563" s="207" t="s">
        <v>1320</v>
      </c>
      <c r="G563" s="208" t="s">
        <v>133</v>
      </c>
      <c r="H563" s="209">
        <v>790</v>
      </c>
      <c r="I563" s="210"/>
      <c r="J563" s="211">
        <f>ROUND(I563*H563,2)</f>
        <v>0</v>
      </c>
      <c r="K563" s="207" t="s">
        <v>134</v>
      </c>
      <c r="L563" s="45"/>
      <c r="M563" s="212" t="s">
        <v>19</v>
      </c>
      <c r="N563" s="213" t="s">
        <v>43</v>
      </c>
      <c r="O563" s="85"/>
      <c r="P563" s="214">
        <f>O563*H563</f>
        <v>0</v>
      </c>
      <c r="Q563" s="214">
        <v>0</v>
      </c>
      <c r="R563" s="214">
        <f>Q563*H563</f>
        <v>0</v>
      </c>
      <c r="S563" s="214">
        <v>0</v>
      </c>
      <c r="T563" s="21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6" t="s">
        <v>230</v>
      </c>
      <c r="AT563" s="216" t="s">
        <v>130</v>
      </c>
      <c r="AU563" s="216" t="s">
        <v>82</v>
      </c>
      <c r="AY563" s="18" t="s">
        <v>128</v>
      </c>
      <c r="BE563" s="217">
        <f>IF(N563="základní",J563,0)</f>
        <v>0</v>
      </c>
      <c r="BF563" s="217">
        <f>IF(N563="snížená",J563,0)</f>
        <v>0</v>
      </c>
      <c r="BG563" s="217">
        <f>IF(N563="zákl. přenesená",J563,0)</f>
        <v>0</v>
      </c>
      <c r="BH563" s="217">
        <f>IF(N563="sníž. přenesená",J563,0)</f>
        <v>0</v>
      </c>
      <c r="BI563" s="217">
        <f>IF(N563="nulová",J563,0)</f>
        <v>0</v>
      </c>
      <c r="BJ563" s="18" t="s">
        <v>80</v>
      </c>
      <c r="BK563" s="217">
        <f>ROUND(I563*H563,2)</f>
        <v>0</v>
      </c>
      <c r="BL563" s="18" t="s">
        <v>230</v>
      </c>
      <c r="BM563" s="216" t="s">
        <v>1321</v>
      </c>
    </row>
    <row r="564" s="2" customFormat="1">
      <c r="A564" s="39"/>
      <c r="B564" s="40"/>
      <c r="C564" s="41"/>
      <c r="D564" s="218" t="s">
        <v>137</v>
      </c>
      <c r="E564" s="41"/>
      <c r="F564" s="219" t="s">
        <v>1322</v>
      </c>
      <c r="G564" s="41"/>
      <c r="H564" s="41"/>
      <c r="I564" s="220"/>
      <c r="J564" s="41"/>
      <c r="K564" s="41"/>
      <c r="L564" s="45"/>
      <c r="M564" s="221"/>
      <c r="N564" s="222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137</v>
      </c>
      <c r="AU564" s="18" t="s">
        <v>82</v>
      </c>
    </row>
    <row r="565" s="13" customFormat="1">
      <c r="A565" s="13"/>
      <c r="B565" s="223"/>
      <c r="C565" s="224"/>
      <c r="D565" s="225" t="s">
        <v>139</v>
      </c>
      <c r="E565" s="226" t="s">
        <v>19</v>
      </c>
      <c r="F565" s="227" t="s">
        <v>1323</v>
      </c>
      <c r="G565" s="224"/>
      <c r="H565" s="228">
        <v>790</v>
      </c>
      <c r="I565" s="229"/>
      <c r="J565" s="224"/>
      <c r="K565" s="224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139</v>
      </c>
      <c r="AU565" s="234" t="s">
        <v>82</v>
      </c>
      <c r="AV565" s="13" t="s">
        <v>82</v>
      </c>
      <c r="AW565" s="13" t="s">
        <v>34</v>
      </c>
      <c r="AX565" s="13" t="s">
        <v>80</v>
      </c>
      <c r="AY565" s="234" t="s">
        <v>128</v>
      </c>
    </row>
    <row r="566" s="2" customFormat="1" ht="16.5" customHeight="1">
      <c r="A566" s="39"/>
      <c r="B566" s="40"/>
      <c r="C566" s="246" t="s">
        <v>1324</v>
      </c>
      <c r="D566" s="246" t="s">
        <v>414</v>
      </c>
      <c r="E566" s="247" t="s">
        <v>1325</v>
      </c>
      <c r="F566" s="248" t="s">
        <v>1326</v>
      </c>
      <c r="G566" s="249" t="s">
        <v>148</v>
      </c>
      <c r="H566" s="250">
        <v>8.3420000000000005</v>
      </c>
      <c r="I566" s="251"/>
      <c r="J566" s="252">
        <f>ROUND(I566*H566,2)</f>
        <v>0</v>
      </c>
      <c r="K566" s="248" t="s">
        <v>134</v>
      </c>
      <c r="L566" s="253"/>
      <c r="M566" s="254" t="s">
        <v>19</v>
      </c>
      <c r="N566" s="255" t="s">
        <v>43</v>
      </c>
      <c r="O566" s="85"/>
      <c r="P566" s="214">
        <f>O566*H566</f>
        <v>0</v>
      </c>
      <c r="Q566" s="214">
        <v>0.55000000000000004</v>
      </c>
      <c r="R566" s="214">
        <f>Q566*H566</f>
        <v>4.5881000000000007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334</v>
      </c>
      <c r="AT566" s="216" t="s">
        <v>414</v>
      </c>
      <c r="AU566" s="216" t="s">
        <v>82</v>
      </c>
      <c r="AY566" s="18" t="s">
        <v>128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80</v>
      </c>
      <c r="BK566" s="217">
        <f>ROUND(I566*H566,2)</f>
        <v>0</v>
      </c>
      <c r="BL566" s="18" t="s">
        <v>230</v>
      </c>
      <c r="BM566" s="216" t="s">
        <v>1327</v>
      </c>
    </row>
    <row r="567" s="13" customFormat="1">
      <c r="A567" s="13"/>
      <c r="B567" s="223"/>
      <c r="C567" s="224"/>
      <c r="D567" s="225" t="s">
        <v>139</v>
      </c>
      <c r="E567" s="226" t="s">
        <v>19</v>
      </c>
      <c r="F567" s="227" t="s">
        <v>1328</v>
      </c>
      <c r="G567" s="224"/>
      <c r="H567" s="228">
        <v>7.5839999999999996</v>
      </c>
      <c r="I567" s="229"/>
      <c r="J567" s="224"/>
      <c r="K567" s="224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139</v>
      </c>
      <c r="AU567" s="234" t="s">
        <v>82</v>
      </c>
      <c r="AV567" s="13" t="s">
        <v>82</v>
      </c>
      <c r="AW567" s="13" t="s">
        <v>34</v>
      </c>
      <c r="AX567" s="13" t="s">
        <v>80</v>
      </c>
      <c r="AY567" s="234" t="s">
        <v>128</v>
      </c>
    </row>
    <row r="568" s="13" customFormat="1">
      <c r="A568" s="13"/>
      <c r="B568" s="223"/>
      <c r="C568" s="224"/>
      <c r="D568" s="225" t="s">
        <v>139</v>
      </c>
      <c r="E568" s="224"/>
      <c r="F568" s="227" t="s">
        <v>1329</v>
      </c>
      <c r="G568" s="224"/>
      <c r="H568" s="228">
        <v>8.3420000000000005</v>
      </c>
      <c r="I568" s="229"/>
      <c r="J568" s="224"/>
      <c r="K568" s="224"/>
      <c r="L568" s="230"/>
      <c r="M568" s="231"/>
      <c r="N568" s="232"/>
      <c r="O568" s="232"/>
      <c r="P568" s="232"/>
      <c r="Q568" s="232"/>
      <c r="R568" s="232"/>
      <c r="S568" s="232"/>
      <c r="T568" s="23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4" t="s">
        <v>139</v>
      </c>
      <c r="AU568" s="234" t="s">
        <v>82</v>
      </c>
      <c r="AV568" s="13" t="s">
        <v>82</v>
      </c>
      <c r="AW568" s="13" t="s">
        <v>4</v>
      </c>
      <c r="AX568" s="13" t="s">
        <v>80</v>
      </c>
      <c r="AY568" s="234" t="s">
        <v>128</v>
      </c>
    </row>
    <row r="569" s="2" customFormat="1" ht="16.5" customHeight="1">
      <c r="A569" s="39"/>
      <c r="B569" s="40"/>
      <c r="C569" s="205" t="s">
        <v>1330</v>
      </c>
      <c r="D569" s="205" t="s">
        <v>130</v>
      </c>
      <c r="E569" s="206" t="s">
        <v>1331</v>
      </c>
      <c r="F569" s="207" t="s">
        <v>1332</v>
      </c>
      <c r="G569" s="208" t="s">
        <v>258</v>
      </c>
      <c r="H569" s="209">
        <v>924.20000000000005</v>
      </c>
      <c r="I569" s="210"/>
      <c r="J569" s="211">
        <f>ROUND(I569*H569,2)</f>
        <v>0</v>
      </c>
      <c r="K569" s="207" t="s">
        <v>134</v>
      </c>
      <c r="L569" s="45"/>
      <c r="M569" s="212" t="s">
        <v>19</v>
      </c>
      <c r="N569" s="213" t="s">
        <v>43</v>
      </c>
      <c r="O569" s="85"/>
      <c r="P569" s="214">
        <f>O569*H569</f>
        <v>0</v>
      </c>
      <c r="Q569" s="214">
        <v>2.0000000000000002E-05</v>
      </c>
      <c r="R569" s="214">
        <f>Q569*H569</f>
        <v>0.018484000000000004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230</v>
      </c>
      <c r="AT569" s="216" t="s">
        <v>130</v>
      </c>
      <c r="AU569" s="216" t="s">
        <v>82</v>
      </c>
      <c r="AY569" s="18" t="s">
        <v>128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80</v>
      </c>
      <c r="BK569" s="217">
        <f>ROUND(I569*H569,2)</f>
        <v>0</v>
      </c>
      <c r="BL569" s="18" t="s">
        <v>230</v>
      </c>
      <c r="BM569" s="216" t="s">
        <v>1333</v>
      </c>
    </row>
    <row r="570" s="2" customFormat="1">
      <c r="A570" s="39"/>
      <c r="B570" s="40"/>
      <c r="C570" s="41"/>
      <c r="D570" s="218" t="s">
        <v>137</v>
      </c>
      <c r="E570" s="41"/>
      <c r="F570" s="219" t="s">
        <v>1334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137</v>
      </c>
      <c r="AU570" s="18" t="s">
        <v>82</v>
      </c>
    </row>
    <row r="571" s="2" customFormat="1" ht="16.5" customHeight="1">
      <c r="A571" s="39"/>
      <c r="B571" s="40"/>
      <c r="C571" s="246" t="s">
        <v>1335</v>
      </c>
      <c r="D571" s="246" t="s">
        <v>414</v>
      </c>
      <c r="E571" s="247" t="s">
        <v>1325</v>
      </c>
      <c r="F571" s="248" t="s">
        <v>1326</v>
      </c>
      <c r="G571" s="249" t="s">
        <v>148</v>
      </c>
      <c r="H571" s="250">
        <v>2.4399999999999999</v>
      </c>
      <c r="I571" s="251"/>
      <c r="J571" s="252">
        <f>ROUND(I571*H571,2)</f>
        <v>0</v>
      </c>
      <c r="K571" s="248" t="s">
        <v>134</v>
      </c>
      <c r="L571" s="253"/>
      <c r="M571" s="254" t="s">
        <v>19</v>
      </c>
      <c r="N571" s="255" t="s">
        <v>43</v>
      </c>
      <c r="O571" s="85"/>
      <c r="P571" s="214">
        <f>O571*H571</f>
        <v>0</v>
      </c>
      <c r="Q571" s="214">
        <v>0.55000000000000004</v>
      </c>
      <c r="R571" s="214">
        <f>Q571*H571</f>
        <v>1.3420000000000001</v>
      </c>
      <c r="S571" s="214">
        <v>0</v>
      </c>
      <c r="T571" s="21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6" t="s">
        <v>334</v>
      </c>
      <c r="AT571" s="216" t="s">
        <v>414</v>
      </c>
      <c r="AU571" s="216" t="s">
        <v>82</v>
      </c>
      <c r="AY571" s="18" t="s">
        <v>128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80</v>
      </c>
      <c r="BK571" s="217">
        <f>ROUND(I571*H571,2)</f>
        <v>0</v>
      </c>
      <c r="BL571" s="18" t="s">
        <v>230</v>
      </c>
      <c r="BM571" s="216" t="s">
        <v>1336</v>
      </c>
    </row>
    <row r="572" s="13" customFormat="1">
      <c r="A572" s="13"/>
      <c r="B572" s="223"/>
      <c r="C572" s="224"/>
      <c r="D572" s="225" t="s">
        <v>139</v>
      </c>
      <c r="E572" s="226" t="s">
        <v>19</v>
      </c>
      <c r="F572" s="227" t="s">
        <v>1337</v>
      </c>
      <c r="G572" s="224"/>
      <c r="H572" s="228">
        <v>2.218</v>
      </c>
      <c r="I572" s="229"/>
      <c r="J572" s="224"/>
      <c r="K572" s="224"/>
      <c r="L572" s="230"/>
      <c r="M572" s="231"/>
      <c r="N572" s="232"/>
      <c r="O572" s="232"/>
      <c r="P572" s="232"/>
      <c r="Q572" s="232"/>
      <c r="R572" s="232"/>
      <c r="S572" s="232"/>
      <c r="T572" s="23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4" t="s">
        <v>139</v>
      </c>
      <c r="AU572" s="234" t="s">
        <v>82</v>
      </c>
      <c r="AV572" s="13" t="s">
        <v>82</v>
      </c>
      <c r="AW572" s="13" t="s">
        <v>34</v>
      </c>
      <c r="AX572" s="13" t="s">
        <v>80</v>
      </c>
      <c r="AY572" s="234" t="s">
        <v>128</v>
      </c>
    </row>
    <row r="573" s="13" customFormat="1">
      <c r="A573" s="13"/>
      <c r="B573" s="223"/>
      <c r="C573" s="224"/>
      <c r="D573" s="225" t="s">
        <v>139</v>
      </c>
      <c r="E573" s="224"/>
      <c r="F573" s="227" t="s">
        <v>1338</v>
      </c>
      <c r="G573" s="224"/>
      <c r="H573" s="228">
        <v>2.4399999999999999</v>
      </c>
      <c r="I573" s="229"/>
      <c r="J573" s="224"/>
      <c r="K573" s="224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139</v>
      </c>
      <c r="AU573" s="234" t="s">
        <v>82</v>
      </c>
      <c r="AV573" s="13" t="s">
        <v>82</v>
      </c>
      <c r="AW573" s="13" t="s">
        <v>4</v>
      </c>
      <c r="AX573" s="13" t="s">
        <v>80</v>
      </c>
      <c r="AY573" s="234" t="s">
        <v>128</v>
      </c>
    </row>
    <row r="574" s="2" customFormat="1" ht="21.75" customHeight="1">
      <c r="A574" s="39"/>
      <c r="B574" s="40"/>
      <c r="C574" s="205" t="s">
        <v>1339</v>
      </c>
      <c r="D574" s="205" t="s">
        <v>130</v>
      </c>
      <c r="E574" s="206" t="s">
        <v>1340</v>
      </c>
      <c r="F574" s="207" t="s">
        <v>1341</v>
      </c>
      <c r="G574" s="208" t="s">
        <v>148</v>
      </c>
      <c r="H574" s="209">
        <v>47.095999999999997</v>
      </c>
      <c r="I574" s="210"/>
      <c r="J574" s="211">
        <f>ROUND(I574*H574,2)</f>
        <v>0</v>
      </c>
      <c r="K574" s="207" t="s">
        <v>134</v>
      </c>
      <c r="L574" s="45"/>
      <c r="M574" s="212" t="s">
        <v>19</v>
      </c>
      <c r="N574" s="213" t="s">
        <v>43</v>
      </c>
      <c r="O574" s="85"/>
      <c r="P574" s="214">
        <f>O574*H574</f>
        <v>0</v>
      </c>
      <c r="Q574" s="214">
        <v>0.023369999999999998</v>
      </c>
      <c r="R574" s="214">
        <f>Q574*H574</f>
        <v>1.1006335199999999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230</v>
      </c>
      <c r="AT574" s="216" t="s">
        <v>130</v>
      </c>
      <c r="AU574" s="216" t="s">
        <v>82</v>
      </c>
      <c r="AY574" s="18" t="s">
        <v>128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80</v>
      </c>
      <c r="BK574" s="217">
        <f>ROUND(I574*H574,2)</f>
        <v>0</v>
      </c>
      <c r="BL574" s="18" t="s">
        <v>230</v>
      </c>
      <c r="BM574" s="216" t="s">
        <v>1342</v>
      </c>
    </row>
    <row r="575" s="2" customFormat="1">
      <c r="A575" s="39"/>
      <c r="B575" s="40"/>
      <c r="C575" s="41"/>
      <c r="D575" s="218" t="s">
        <v>137</v>
      </c>
      <c r="E575" s="41"/>
      <c r="F575" s="219" t="s">
        <v>1343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137</v>
      </c>
      <c r="AU575" s="18" t="s">
        <v>82</v>
      </c>
    </row>
    <row r="576" s="13" customFormat="1">
      <c r="A576" s="13"/>
      <c r="B576" s="223"/>
      <c r="C576" s="224"/>
      <c r="D576" s="225" t="s">
        <v>139</v>
      </c>
      <c r="E576" s="226" t="s">
        <v>19</v>
      </c>
      <c r="F576" s="227" t="s">
        <v>1233</v>
      </c>
      <c r="G576" s="224"/>
      <c r="H576" s="228">
        <v>17.745000000000001</v>
      </c>
      <c r="I576" s="229"/>
      <c r="J576" s="224"/>
      <c r="K576" s="224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139</v>
      </c>
      <c r="AU576" s="234" t="s">
        <v>82</v>
      </c>
      <c r="AV576" s="13" t="s">
        <v>82</v>
      </c>
      <c r="AW576" s="13" t="s">
        <v>34</v>
      </c>
      <c r="AX576" s="13" t="s">
        <v>72</v>
      </c>
      <c r="AY576" s="234" t="s">
        <v>128</v>
      </c>
    </row>
    <row r="577" s="13" customFormat="1">
      <c r="A577" s="13"/>
      <c r="B577" s="223"/>
      <c r="C577" s="224"/>
      <c r="D577" s="225" t="s">
        <v>139</v>
      </c>
      <c r="E577" s="226" t="s">
        <v>19</v>
      </c>
      <c r="F577" s="227" t="s">
        <v>1234</v>
      </c>
      <c r="G577" s="224"/>
      <c r="H577" s="228">
        <v>4.8220000000000001</v>
      </c>
      <c r="I577" s="229"/>
      <c r="J577" s="224"/>
      <c r="K577" s="224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139</v>
      </c>
      <c r="AU577" s="234" t="s">
        <v>82</v>
      </c>
      <c r="AV577" s="13" t="s">
        <v>82</v>
      </c>
      <c r="AW577" s="13" t="s">
        <v>34</v>
      </c>
      <c r="AX577" s="13" t="s">
        <v>72</v>
      </c>
      <c r="AY577" s="234" t="s">
        <v>128</v>
      </c>
    </row>
    <row r="578" s="13" customFormat="1">
      <c r="A578" s="13"/>
      <c r="B578" s="223"/>
      <c r="C578" s="224"/>
      <c r="D578" s="225" t="s">
        <v>139</v>
      </c>
      <c r="E578" s="226" t="s">
        <v>19</v>
      </c>
      <c r="F578" s="227" t="s">
        <v>1235</v>
      </c>
      <c r="G578" s="224"/>
      <c r="H578" s="228">
        <v>1.393</v>
      </c>
      <c r="I578" s="229"/>
      <c r="J578" s="224"/>
      <c r="K578" s="224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139</v>
      </c>
      <c r="AU578" s="234" t="s">
        <v>82</v>
      </c>
      <c r="AV578" s="13" t="s">
        <v>82</v>
      </c>
      <c r="AW578" s="13" t="s">
        <v>34</v>
      </c>
      <c r="AX578" s="13" t="s">
        <v>72</v>
      </c>
      <c r="AY578" s="234" t="s">
        <v>128</v>
      </c>
    </row>
    <row r="579" s="13" customFormat="1">
      <c r="A579" s="13"/>
      <c r="B579" s="223"/>
      <c r="C579" s="224"/>
      <c r="D579" s="225" t="s">
        <v>139</v>
      </c>
      <c r="E579" s="226" t="s">
        <v>19</v>
      </c>
      <c r="F579" s="227" t="s">
        <v>1236</v>
      </c>
      <c r="G579" s="224"/>
      <c r="H579" s="228">
        <v>4.109</v>
      </c>
      <c r="I579" s="229"/>
      <c r="J579" s="224"/>
      <c r="K579" s="224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139</v>
      </c>
      <c r="AU579" s="234" t="s">
        <v>82</v>
      </c>
      <c r="AV579" s="13" t="s">
        <v>82</v>
      </c>
      <c r="AW579" s="13" t="s">
        <v>34</v>
      </c>
      <c r="AX579" s="13" t="s">
        <v>72</v>
      </c>
      <c r="AY579" s="234" t="s">
        <v>128</v>
      </c>
    </row>
    <row r="580" s="13" customFormat="1">
      <c r="A580" s="13"/>
      <c r="B580" s="223"/>
      <c r="C580" s="224"/>
      <c r="D580" s="225" t="s">
        <v>139</v>
      </c>
      <c r="E580" s="226" t="s">
        <v>19</v>
      </c>
      <c r="F580" s="227" t="s">
        <v>1242</v>
      </c>
      <c r="G580" s="224"/>
      <c r="H580" s="228">
        <v>4.1440000000000001</v>
      </c>
      <c r="I580" s="229"/>
      <c r="J580" s="224"/>
      <c r="K580" s="224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139</v>
      </c>
      <c r="AU580" s="234" t="s">
        <v>82</v>
      </c>
      <c r="AV580" s="13" t="s">
        <v>82</v>
      </c>
      <c r="AW580" s="13" t="s">
        <v>34</v>
      </c>
      <c r="AX580" s="13" t="s">
        <v>72</v>
      </c>
      <c r="AY580" s="234" t="s">
        <v>128</v>
      </c>
    </row>
    <row r="581" s="13" customFormat="1">
      <c r="A581" s="13"/>
      <c r="B581" s="223"/>
      <c r="C581" s="224"/>
      <c r="D581" s="225" t="s">
        <v>139</v>
      </c>
      <c r="E581" s="226" t="s">
        <v>19</v>
      </c>
      <c r="F581" s="227" t="s">
        <v>1344</v>
      </c>
      <c r="G581" s="224"/>
      <c r="H581" s="228">
        <v>7.5839999999999996</v>
      </c>
      <c r="I581" s="229"/>
      <c r="J581" s="224"/>
      <c r="K581" s="224"/>
      <c r="L581" s="230"/>
      <c r="M581" s="231"/>
      <c r="N581" s="232"/>
      <c r="O581" s="232"/>
      <c r="P581" s="232"/>
      <c r="Q581" s="232"/>
      <c r="R581" s="232"/>
      <c r="S581" s="232"/>
      <c r="T581" s="23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4" t="s">
        <v>139</v>
      </c>
      <c r="AU581" s="234" t="s">
        <v>82</v>
      </c>
      <c r="AV581" s="13" t="s">
        <v>82</v>
      </c>
      <c r="AW581" s="13" t="s">
        <v>34</v>
      </c>
      <c r="AX581" s="13" t="s">
        <v>72</v>
      </c>
      <c r="AY581" s="234" t="s">
        <v>128</v>
      </c>
    </row>
    <row r="582" s="13" customFormat="1">
      <c r="A582" s="13"/>
      <c r="B582" s="223"/>
      <c r="C582" s="224"/>
      <c r="D582" s="225" t="s">
        <v>139</v>
      </c>
      <c r="E582" s="226" t="s">
        <v>19</v>
      </c>
      <c r="F582" s="227" t="s">
        <v>1337</v>
      </c>
      <c r="G582" s="224"/>
      <c r="H582" s="228">
        <v>2.218</v>
      </c>
      <c r="I582" s="229"/>
      <c r="J582" s="224"/>
      <c r="K582" s="224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139</v>
      </c>
      <c r="AU582" s="234" t="s">
        <v>82</v>
      </c>
      <c r="AV582" s="13" t="s">
        <v>82</v>
      </c>
      <c r="AW582" s="13" t="s">
        <v>34</v>
      </c>
      <c r="AX582" s="13" t="s">
        <v>72</v>
      </c>
      <c r="AY582" s="234" t="s">
        <v>128</v>
      </c>
    </row>
    <row r="583" s="13" customFormat="1">
      <c r="A583" s="13"/>
      <c r="B583" s="223"/>
      <c r="C583" s="224"/>
      <c r="D583" s="225" t="s">
        <v>139</v>
      </c>
      <c r="E583" s="226" t="s">
        <v>19</v>
      </c>
      <c r="F583" s="227" t="s">
        <v>1345</v>
      </c>
      <c r="G583" s="224"/>
      <c r="H583" s="228">
        <v>0.98699999999999999</v>
      </c>
      <c r="I583" s="229"/>
      <c r="J583" s="224"/>
      <c r="K583" s="224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139</v>
      </c>
      <c r="AU583" s="234" t="s">
        <v>82</v>
      </c>
      <c r="AV583" s="13" t="s">
        <v>82</v>
      </c>
      <c r="AW583" s="13" t="s">
        <v>34</v>
      </c>
      <c r="AX583" s="13" t="s">
        <v>72</v>
      </c>
      <c r="AY583" s="234" t="s">
        <v>128</v>
      </c>
    </row>
    <row r="584" s="13" customFormat="1">
      <c r="A584" s="13"/>
      <c r="B584" s="223"/>
      <c r="C584" s="224"/>
      <c r="D584" s="225" t="s">
        <v>139</v>
      </c>
      <c r="E584" s="226" t="s">
        <v>19</v>
      </c>
      <c r="F584" s="227" t="s">
        <v>1346</v>
      </c>
      <c r="G584" s="224"/>
      <c r="H584" s="228">
        <v>0.60899999999999999</v>
      </c>
      <c r="I584" s="229"/>
      <c r="J584" s="224"/>
      <c r="K584" s="224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139</v>
      </c>
      <c r="AU584" s="234" t="s">
        <v>82</v>
      </c>
      <c r="AV584" s="13" t="s">
        <v>82</v>
      </c>
      <c r="AW584" s="13" t="s">
        <v>34</v>
      </c>
      <c r="AX584" s="13" t="s">
        <v>72</v>
      </c>
      <c r="AY584" s="234" t="s">
        <v>128</v>
      </c>
    </row>
    <row r="585" s="13" customFormat="1">
      <c r="A585" s="13"/>
      <c r="B585" s="223"/>
      <c r="C585" s="224"/>
      <c r="D585" s="225" t="s">
        <v>139</v>
      </c>
      <c r="E585" s="226" t="s">
        <v>19</v>
      </c>
      <c r="F585" s="227" t="s">
        <v>1347</v>
      </c>
      <c r="G585" s="224"/>
      <c r="H585" s="228">
        <v>3.4849999999999999</v>
      </c>
      <c r="I585" s="229"/>
      <c r="J585" s="224"/>
      <c r="K585" s="224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139</v>
      </c>
      <c r="AU585" s="234" t="s">
        <v>82</v>
      </c>
      <c r="AV585" s="13" t="s">
        <v>82</v>
      </c>
      <c r="AW585" s="13" t="s">
        <v>34</v>
      </c>
      <c r="AX585" s="13" t="s">
        <v>72</v>
      </c>
      <c r="AY585" s="234" t="s">
        <v>128</v>
      </c>
    </row>
    <row r="586" s="14" customFormat="1">
      <c r="A586" s="14"/>
      <c r="B586" s="235"/>
      <c r="C586" s="236"/>
      <c r="D586" s="225" t="s">
        <v>139</v>
      </c>
      <c r="E586" s="237" t="s">
        <v>19</v>
      </c>
      <c r="F586" s="238" t="s">
        <v>153</v>
      </c>
      <c r="G586" s="236"/>
      <c r="H586" s="239">
        <v>47.096000000000004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139</v>
      </c>
      <c r="AU586" s="245" t="s">
        <v>82</v>
      </c>
      <c r="AV586" s="14" t="s">
        <v>135</v>
      </c>
      <c r="AW586" s="14" t="s">
        <v>34</v>
      </c>
      <c r="AX586" s="14" t="s">
        <v>80</v>
      </c>
      <c r="AY586" s="245" t="s">
        <v>128</v>
      </c>
    </row>
    <row r="587" s="2" customFormat="1" ht="21.75" customHeight="1">
      <c r="A587" s="39"/>
      <c r="B587" s="40"/>
      <c r="C587" s="205" t="s">
        <v>1348</v>
      </c>
      <c r="D587" s="205" t="s">
        <v>130</v>
      </c>
      <c r="E587" s="206" t="s">
        <v>1349</v>
      </c>
      <c r="F587" s="207" t="s">
        <v>1350</v>
      </c>
      <c r="G587" s="208" t="s">
        <v>133</v>
      </c>
      <c r="H587" s="209">
        <v>1086.8</v>
      </c>
      <c r="I587" s="210"/>
      <c r="J587" s="211">
        <f>ROUND(I587*H587,2)</f>
        <v>0</v>
      </c>
      <c r="K587" s="207" t="s">
        <v>134</v>
      </c>
      <c r="L587" s="45"/>
      <c r="M587" s="212" t="s">
        <v>19</v>
      </c>
      <c r="N587" s="213" t="s">
        <v>43</v>
      </c>
      <c r="O587" s="85"/>
      <c r="P587" s="214">
        <f>O587*H587</f>
        <v>0</v>
      </c>
      <c r="Q587" s="214">
        <v>0.030720000000000001</v>
      </c>
      <c r="R587" s="214">
        <f>Q587*H587</f>
        <v>33.386496000000001</v>
      </c>
      <c r="S587" s="214">
        <v>0</v>
      </c>
      <c r="T587" s="21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6" t="s">
        <v>230</v>
      </c>
      <c r="AT587" s="216" t="s">
        <v>130</v>
      </c>
      <c r="AU587" s="216" t="s">
        <v>82</v>
      </c>
      <c r="AY587" s="18" t="s">
        <v>128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80</v>
      </c>
      <c r="BK587" s="217">
        <f>ROUND(I587*H587,2)</f>
        <v>0</v>
      </c>
      <c r="BL587" s="18" t="s">
        <v>230</v>
      </c>
      <c r="BM587" s="216" t="s">
        <v>1351</v>
      </c>
    </row>
    <row r="588" s="2" customFormat="1">
      <c r="A588" s="39"/>
      <c r="B588" s="40"/>
      <c r="C588" s="41"/>
      <c r="D588" s="218" t="s">
        <v>137</v>
      </c>
      <c r="E588" s="41"/>
      <c r="F588" s="219" t="s">
        <v>1352</v>
      </c>
      <c r="G588" s="41"/>
      <c r="H588" s="41"/>
      <c r="I588" s="220"/>
      <c r="J588" s="41"/>
      <c r="K588" s="41"/>
      <c r="L588" s="45"/>
      <c r="M588" s="221"/>
      <c r="N588" s="222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137</v>
      </c>
      <c r="AU588" s="18" t="s">
        <v>82</v>
      </c>
    </row>
    <row r="589" s="13" customFormat="1">
      <c r="A589" s="13"/>
      <c r="B589" s="223"/>
      <c r="C589" s="224"/>
      <c r="D589" s="225" t="s">
        <v>139</v>
      </c>
      <c r="E589" s="226" t="s">
        <v>19</v>
      </c>
      <c r="F589" s="227" t="s">
        <v>1175</v>
      </c>
      <c r="G589" s="224"/>
      <c r="H589" s="228">
        <v>1086.8</v>
      </c>
      <c r="I589" s="229"/>
      <c r="J589" s="224"/>
      <c r="K589" s="224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139</v>
      </c>
      <c r="AU589" s="234" t="s">
        <v>82</v>
      </c>
      <c r="AV589" s="13" t="s">
        <v>82</v>
      </c>
      <c r="AW589" s="13" t="s">
        <v>34</v>
      </c>
      <c r="AX589" s="13" t="s">
        <v>80</v>
      </c>
      <c r="AY589" s="234" t="s">
        <v>128</v>
      </c>
    </row>
    <row r="590" s="2" customFormat="1" ht="24.15" customHeight="1">
      <c r="A590" s="39"/>
      <c r="B590" s="40"/>
      <c r="C590" s="205" t="s">
        <v>1353</v>
      </c>
      <c r="D590" s="205" t="s">
        <v>130</v>
      </c>
      <c r="E590" s="206" t="s">
        <v>1354</v>
      </c>
      <c r="F590" s="207" t="s">
        <v>1355</v>
      </c>
      <c r="G590" s="208" t="s">
        <v>133</v>
      </c>
      <c r="H590" s="209">
        <v>543.39999999999998</v>
      </c>
      <c r="I590" s="210"/>
      <c r="J590" s="211">
        <f>ROUND(I590*H590,2)</f>
        <v>0</v>
      </c>
      <c r="K590" s="207" t="s">
        <v>134</v>
      </c>
      <c r="L590" s="45"/>
      <c r="M590" s="212" t="s">
        <v>19</v>
      </c>
      <c r="N590" s="213" t="s">
        <v>43</v>
      </c>
      <c r="O590" s="85"/>
      <c r="P590" s="214">
        <f>O590*H590</f>
        <v>0</v>
      </c>
      <c r="Q590" s="214">
        <v>0.015740000000000001</v>
      </c>
      <c r="R590" s="214">
        <f>Q590*H590</f>
        <v>8.5531159999999993</v>
      </c>
      <c r="S590" s="214">
        <v>0</v>
      </c>
      <c r="T590" s="21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230</v>
      </c>
      <c r="AT590" s="216" t="s">
        <v>130</v>
      </c>
      <c r="AU590" s="216" t="s">
        <v>82</v>
      </c>
      <c r="AY590" s="18" t="s">
        <v>128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80</v>
      </c>
      <c r="BK590" s="217">
        <f>ROUND(I590*H590,2)</f>
        <v>0</v>
      </c>
      <c r="BL590" s="18" t="s">
        <v>230</v>
      </c>
      <c r="BM590" s="216" t="s">
        <v>1356</v>
      </c>
    </row>
    <row r="591" s="2" customFormat="1">
      <c r="A591" s="39"/>
      <c r="B591" s="40"/>
      <c r="C591" s="41"/>
      <c r="D591" s="218" t="s">
        <v>137</v>
      </c>
      <c r="E591" s="41"/>
      <c r="F591" s="219" t="s">
        <v>1357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137</v>
      </c>
      <c r="AU591" s="18" t="s">
        <v>82</v>
      </c>
    </row>
    <row r="592" s="13" customFormat="1">
      <c r="A592" s="13"/>
      <c r="B592" s="223"/>
      <c r="C592" s="224"/>
      <c r="D592" s="225" t="s">
        <v>139</v>
      </c>
      <c r="E592" s="226" t="s">
        <v>19</v>
      </c>
      <c r="F592" s="227" t="s">
        <v>1117</v>
      </c>
      <c r="G592" s="224"/>
      <c r="H592" s="228">
        <v>543.39999999999998</v>
      </c>
      <c r="I592" s="229"/>
      <c r="J592" s="224"/>
      <c r="K592" s="224"/>
      <c r="L592" s="230"/>
      <c r="M592" s="231"/>
      <c r="N592" s="232"/>
      <c r="O592" s="232"/>
      <c r="P592" s="232"/>
      <c r="Q592" s="232"/>
      <c r="R592" s="232"/>
      <c r="S592" s="232"/>
      <c r="T592" s="23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4" t="s">
        <v>139</v>
      </c>
      <c r="AU592" s="234" t="s">
        <v>82</v>
      </c>
      <c r="AV592" s="13" t="s">
        <v>82</v>
      </c>
      <c r="AW592" s="13" t="s">
        <v>34</v>
      </c>
      <c r="AX592" s="13" t="s">
        <v>80</v>
      </c>
      <c r="AY592" s="234" t="s">
        <v>128</v>
      </c>
    </row>
    <row r="593" s="2" customFormat="1" ht="24.15" customHeight="1">
      <c r="A593" s="39"/>
      <c r="B593" s="40"/>
      <c r="C593" s="205" t="s">
        <v>1358</v>
      </c>
      <c r="D593" s="205" t="s">
        <v>130</v>
      </c>
      <c r="E593" s="206" t="s">
        <v>1359</v>
      </c>
      <c r="F593" s="207" t="s">
        <v>1360</v>
      </c>
      <c r="G593" s="208" t="s">
        <v>133</v>
      </c>
      <c r="H593" s="209">
        <v>178.19999999999999</v>
      </c>
      <c r="I593" s="210"/>
      <c r="J593" s="211">
        <f>ROUND(I593*H593,2)</f>
        <v>0</v>
      </c>
      <c r="K593" s="207" t="s">
        <v>134</v>
      </c>
      <c r="L593" s="45"/>
      <c r="M593" s="212" t="s">
        <v>19</v>
      </c>
      <c r="N593" s="213" t="s">
        <v>43</v>
      </c>
      <c r="O593" s="85"/>
      <c r="P593" s="214">
        <f>O593*H593</f>
        <v>0</v>
      </c>
      <c r="Q593" s="214">
        <v>0.011310000000000001</v>
      </c>
      <c r="R593" s="214">
        <f>Q593*H593</f>
        <v>2.0154420000000002</v>
      </c>
      <c r="S593" s="214">
        <v>0</v>
      </c>
      <c r="T593" s="21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6" t="s">
        <v>230</v>
      </c>
      <c r="AT593" s="216" t="s">
        <v>130</v>
      </c>
      <c r="AU593" s="216" t="s">
        <v>82</v>
      </c>
      <c r="AY593" s="18" t="s">
        <v>128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80</v>
      </c>
      <c r="BK593" s="217">
        <f>ROUND(I593*H593,2)</f>
        <v>0</v>
      </c>
      <c r="BL593" s="18" t="s">
        <v>230</v>
      </c>
      <c r="BM593" s="216" t="s">
        <v>1361</v>
      </c>
    </row>
    <row r="594" s="2" customFormat="1">
      <c r="A594" s="39"/>
      <c r="B594" s="40"/>
      <c r="C594" s="41"/>
      <c r="D594" s="218" t="s">
        <v>137</v>
      </c>
      <c r="E594" s="41"/>
      <c r="F594" s="219" t="s">
        <v>1362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137</v>
      </c>
      <c r="AU594" s="18" t="s">
        <v>82</v>
      </c>
    </row>
    <row r="595" s="13" customFormat="1">
      <c r="A595" s="13"/>
      <c r="B595" s="223"/>
      <c r="C595" s="224"/>
      <c r="D595" s="225" t="s">
        <v>139</v>
      </c>
      <c r="E595" s="226" t="s">
        <v>19</v>
      </c>
      <c r="F595" s="227" t="s">
        <v>1363</v>
      </c>
      <c r="G595" s="224"/>
      <c r="H595" s="228">
        <v>178.19999999999999</v>
      </c>
      <c r="I595" s="229"/>
      <c r="J595" s="224"/>
      <c r="K595" s="224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139</v>
      </c>
      <c r="AU595" s="234" t="s">
        <v>82</v>
      </c>
      <c r="AV595" s="13" t="s">
        <v>82</v>
      </c>
      <c r="AW595" s="13" t="s">
        <v>34</v>
      </c>
      <c r="AX595" s="13" t="s">
        <v>80</v>
      </c>
      <c r="AY595" s="234" t="s">
        <v>128</v>
      </c>
    </row>
    <row r="596" s="2" customFormat="1" ht="16.5" customHeight="1">
      <c r="A596" s="39"/>
      <c r="B596" s="40"/>
      <c r="C596" s="205" t="s">
        <v>1364</v>
      </c>
      <c r="D596" s="205" t="s">
        <v>130</v>
      </c>
      <c r="E596" s="206" t="s">
        <v>1365</v>
      </c>
      <c r="F596" s="207" t="s">
        <v>1366</v>
      </c>
      <c r="G596" s="208" t="s">
        <v>258</v>
      </c>
      <c r="H596" s="209">
        <v>1404.04</v>
      </c>
      <c r="I596" s="210"/>
      <c r="J596" s="211">
        <f>ROUND(I596*H596,2)</f>
        <v>0</v>
      </c>
      <c r="K596" s="207" t="s">
        <v>134</v>
      </c>
      <c r="L596" s="45"/>
      <c r="M596" s="212" t="s">
        <v>19</v>
      </c>
      <c r="N596" s="213" t="s">
        <v>43</v>
      </c>
      <c r="O596" s="85"/>
      <c r="P596" s="214">
        <f>O596*H596</f>
        <v>0</v>
      </c>
      <c r="Q596" s="214">
        <v>1.0000000000000001E-05</v>
      </c>
      <c r="R596" s="214">
        <f>Q596*H596</f>
        <v>0.014040400000000002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230</v>
      </c>
      <c r="AT596" s="216" t="s">
        <v>130</v>
      </c>
      <c r="AU596" s="216" t="s">
        <v>82</v>
      </c>
      <c r="AY596" s="18" t="s">
        <v>128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80</v>
      </c>
      <c r="BK596" s="217">
        <f>ROUND(I596*H596,2)</f>
        <v>0</v>
      </c>
      <c r="BL596" s="18" t="s">
        <v>230</v>
      </c>
      <c r="BM596" s="216" t="s">
        <v>1367</v>
      </c>
    </row>
    <row r="597" s="2" customFormat="1">
      <c r="A597" s="39"/>
      <c r="B597" s="40"/>
      <c r="C597" s="41"/>
      <c r="D597" s="218" t="s">
        <v>137</v>
      </c>
      <c r="E597" s="41"/>
      <c r="F597" s="219" t="s">
        <v>1368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137</v>
      </c>
      <c r="AU597" s="18" t="s">
        <v>82</v>
      </c>
    </row>
    <row r="598" s="13" customFormat="1">
      <c r="A598" s="13"/>
      <c r="B598" s="223"/>
      <c r="C598" s="224"/>
      <c r="D598" s="225" t="s">
        <v>139</v>
      </c>
      <c r="E598" s="226" t="s">
        <v>19</v>
      </c>
      <c r="F598" s="227" t="s">
        <v>1369</v>
      </c>
      <c r="G598" s="224"/>
      <c r="H598" s="228">
        <v>869.44000000000005</v>
      </c>
      <c r="I598" s="229"/>
      <c r="J598" s="224"/>
      <c r="K598" s="224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139</v>
      </c>
      <c r="AU598" s="234" t="s">
        <v>82</v>
      </c>
      <c r="AV598" s="13" t="s">
        <v>82</v>
      </c>
      <c r="AW598" s="13" t="s">
        <v>34</v>
      </c>
      <c r="AX598" s="13" t="s">
        <v>72</v>
      </c>
      <c r="AY598" s="234" t="s">
        <v>128</v>
      </c>
    </row>
    <row r="599" s="13" customFormat="1">
      <c r="A599" s="13"/>
      <c r="B599" s="223"/>
      <c r="C599" s="224"/>
      <c r="D599" s="225" t="s">
        <v>139</v>
      </c>
      <c r="E599" s="226" t="s">
        <v>19</v>
      </c>
      <c r="F599" s="227" t="s">
        <v>1370</v>
      </c>
      <c r="G599" s="224"/>
      <c r="H599" s="228">
        <v>534.60000000000002</v>
      </c>
      <c r="I599" s="229"/>
      <c r="J599" s="224"/>
      <c r="K599" s="224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139</v>
      </c>
      <c r="AU599" s="234" t="s">
        <v>82</v>
      </c>
      <c r="AV599" s="13" t="s">
        <v>82</v>
      </c>
      <c r="AW599" s="13" t="s">
        <v>34</v>
      </c>
      <c r="AX599" s="13" t="s">
        <v>72</v>
      </c>
      <c r="AY599" s="234" t="s">
        <v>128</v>
      </c>
    </row>
    <row r="600" s="14" customFormat="1">
      <c r="A600" s="14"/>
      <c r="B600" s="235"/>
      <c r="C600" s="236"/>
      <c r="D600" s="225" t="s">
        <v>139</v>
      </c>
      <c r="E600" s="237" t="s">
        <v>19</v>
      </c>
      <c r="F600" s="238" t="s">
        <v>153</v>
      </c>
      <c r="G600" s="236"/>
      <c r="H600" s="239">
        <v>1404.04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139</v>
      </c>
      <c r="AU600" s="245" t="s">
        <v>82</v>
      </c>
      <c r="AV600" s="14" t="s">
        <v>135</v>
      </c>
      <c r="AW600" s="14" t="s">
        <v>34</v>
      </c>
      <c r="AX600" s="14" t="s">
        <v>80</v>
      </c>
      <c r="AY600" s="245" t="s">
        <v>128</v>
      </c>
    </row>
    <row r="601" s="2" customFormat="1" ht="16.5" customHeight="1">
      <c r="A601" s="39"/>
      <c r="B601" s="40"/>
      <c r="C601" s="246" t="s">
        <v>1371</v>
      </c>
      <c r="D601" s="246" t="s">
        <v>414</v>
      </c>
      <c r="E601" s="247" t="s">
        <v>1372</v>
      </c>
      <c r="F601" s="248" t="s">
        <v>1373</v>
      </c>
      <c r="G601" s="249" t="s">
        <v>148</v>
      </c>
      <c r="H601" s="250">
        <v>6.1200000000000001</v>
      </c>
      <c r="I601" s="251"/>
      <c r="J601" s="252">
        <f>ROUND(I601*H601,2)</f>
        <v>0</v>
      </c>
      <c r="K601" s="248" t="s">
        <v>134</v>
      </c>
      <c r="L601" s="253"/>
      <c r="M601" s="254" t="s">
        <v>19</v>
      </c>
      <c r="N601" s="255" t="s">
        <v>43</v>
      </c>
      <c r="O601" s="85"/>
      <c r="P601" s="214">
        <f>O601*H601</f>
        <v>0</v>
      </c>
      <c r="Q601" s="214">
        <v>0.55000000000000004</v>
      </c>
      <c r="R601" s="214">
        <f>Q601*H601</f>
        <v>3.3660000000000005</v>
      </c>
      <c r="S601" s="214">
        <v>0</v>
      </c>
      <c r="T601" s="21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6" t="s">
        <v>334</v>
      </c>
      <c r="AT601" s="216" t="s">
        <v>414</v>
      </c>
      <c r="AU601" s="216" t="s">
        <v>82</v>
      </c>
      <c r="AY601" s="18" t="s">
        <v>128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18" t="s">
        <v>80</v>
      </c>
      <c r="BK601" s="217">
        <f>ROUND(I601*H601,2)</f>
        <v>0</v>
      </c>
      <c r="BL601" s="18" t="s">
        <v>230</v>
      </c>
      <c r="BM601" s="216" t="s">
        <v>1374</v>
      </c>
    </row>
    <row r="602" s="13" customFormat="1">
      <c r="A602" s="13"/>
      <c r="B602" s="223"/>
      <c r="C602" s="224"/>
      <c r="D602" s="225" t="s">
        <v>139</v>
      </c>
      <c r="E602" s="226" t="s">
        <v>19</v>
      </c>
      <c r="F602" s="227" t="s">
        <v>1375</v>
      </c>
      <c r="G602" s="224"/>
      <c r="H602" s="228">
        <v>5.5640000000000001</v>
      </c>
      <c r="I602" s="229"/>
      <c r="J602" s="224"/>
      <c r="K602" s="224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139</v>
      </c>
      <c r="AU602" s="234" t="s">
        <v>82</v>
      </c>
      <c r="AV602" s="13" t="s">
        <v>82</v>
      </c>
      <c r="AW602" s="13" t="s">
        <v>34</v>
      </c>
      <c r="AX602" s="13" t="s">
        <v>80</v>
      </c>
      <c r="AY602" s="234" t="s">
        <v>128</v>
      </c>
    </row>
    <row r="603" s="13" customFormat="1">
      <c r="A603" s="13"/>
      <c r="B603" s="223"/>
      <c r="C603" s="224"/>
      <c r="D603" s="225" t="s">
        <v>139</v>
      </c>
      <c r="E603" s="224"/>
      <c r="F603" s="227" t="s">
        <v>1376</v>
      </c>
      <c r="G603" s="224"/>
      <c r="H603" s="228">
        <v>6.1200000000000001</v>
      </c>
      <c r="I603" s="229"/>
      <c r="J603" s="224"/>
      <c r="K603" s="224"/>
      <c r="L603" s="230"/>
      <c r="M603" s="231"/>
      <c r="N603" s="232"/>
      <c r="O603" s="232"/>
      <c r="P603" s="232"/>
      <c r="Q603" s="232"/>
      <c r="R603" s="232"/>
      <c r="S603" s="232"/>
      <c r="T603" s="23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4" t="s">
        <v>139</v>
      </c>
      <c r="AU603" s="234" t="s">
        <v>82</v>
      </c>
      <c r="AV603" s="13" t="s">
        <v>82</v>
      </c>
      <c r="AW603" s="13" t="s">
        <v>4</v>
      </c>
      <c r="AX603" s="13" t="s">
        <v>80</v>
      </c>
      <c r="AY603" s="234" t="s">
        <v>128</v>
      </c>
    </row>
    <row r="604" s="2" customFormat="1" ht="16.5" customHeight="1">
      <c r="A604" s="39"/>
      <c r="B604" s="40"/>
      <c r="C604" s="246" t="s">
        <v>1377</v>
      </c>
      <c r="D604" s="246" t="s">
        <v>414</v>
      </c>
      <c r="E604" s="247" t="s">
        <v>1295</v>
      </c>
      <c r="F604" s="248" t="s">
        <v>1296</v>
      </c>
      <c r="G604" s="249" t="s">
        <v>148</v>
      </c>
      <c r="H604" s="250">
        <v>3.593</v>
      </c>
      <c r="I604" s="251"/>
      <c r="J604" s="252">
        <f>ROUND(I604*H604,2)</f>
        <v>0</v>
      </c>
      <c r="K604" s="248" t="s">
        <v>134</v>
      </c>
      <c r="L604" s="253"/>
      <c r="M604" s="254" t="s">
        <v>19</v>
      </c>
      <c r="N604" s="255" t="s">
        <v>43</v>
      </c>
      <c r="O604" s="85"/>
      <c r="P604" s="214">
        <f>O604*H604</f>
        <v>0</v>
      </c>
      <c r="Q604" s="214">
        <v>0.44</v>
      </c>
      <c r="R604" s="214">
        <f>Q604*H604</f>
        <v>1.5809200000000001</v>
      </c>
      <c r="S604" s="214">
        <v>0</v>
      </c>
      <c r="T604" s="215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16" t="s">
        <v>334</v>
      </c>
      <c r="AT604" s="216" t="s">
        <v>414</v>
      </c>
      <c r="AU604" s="216" t="s">
        <v>82</v>
      </c>
      <c r="AY604" s="18" t="s">
        <v>128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8" t="s">
        <v>80</v>
      </c>
      <c r="BK604" s="217">
        <f>ROUND(I604*H604,2)</f>
        <v>0</v>
      </c>
      <c r="BL604" s="18" t="s">
        <v>230</v>
      </c>
      <c r="BM604" s="216" t="s">
        <v>1378</v>
      </c>
    </row>
    <row r="605" s="13" customFormat="1">
      <c r="A605" s="13"/>
      <c r="B605" s="223"/>
      <c r="C605" s="224"/>
      <c r="D605" s="225" t="s">
        <v>139</v>
      </c>
      <c r="E605" s="226" t="s">
        <v>19</v>
      </c>
      <c r="F605" s="227" t="s">
        <v>1379</v>
      </c>
      <c r="G605" s="224"/>
      <c r="H605" s="228">
        <v>2.9940000000000002</v>
      </c>
      <c r="I605" s="229"/>
      <c r="J605" s="224"/>
      <c r="K605" s="224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139</v>
      </c>
      <c r="AU605" s="234" t="s">
        <v>82</v>
      </c>
      <c r="AV605" s="13" t="s">
        <v>82</v>
      </c>
      <c r="AW605" s="13" t="s">
        <v>34</v>
      </c>
      <c r="AX605" s="13" t="s">
        <v>80</v>
      </c>
      <c r="AY605" s="234" t="s">
        <v>128</v>
      </c>
    </row>
    <row r="606" s="13" customFormat="1">
      <c r="A606" s="13"/>
      <c r="B606" s="223"/>
      <c r="C606" s="224"/>
      <c r="D606" s="225" t="s">
        <v>139</v>
      </c>
      <c r="E606" s="224"/>
      <c r="F606" s="227" t="s">
        <v>1380</v>
      </c>
      <c r="G606" s="224"/>
      <c r="H606" s="228">
        <v>3.593</v>
      </c>
      <c r="I606" s="229"/>
      <c r="J606" s="224"/>
      <c r="K606" s="224"/>
      <c r="L606" s="230"/>
      <c r="M606" s="231"/>
      <c r="N606" s="232"/>
      <c r="O606" s="232"/>
      <c r="P606" s="232"/>
      <c r="Q606" s="232"/>
      <c r="R606" s="232"/>
      <c r="S606" s="232"/>
      <c r="T606" s="23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4" t="s">
        <v>139</v>
      </c>
      <c r="AU606" s="234" t="s">
        <v>82</v>
      </c>
      <c r="AV606" s="13" t="s">
        <v>82</v>
      </c>
      <c r="AW606" s="13" t="s">
        <v>4</v>
      </c>
      <c r="AX606" s="13" t="s">
        <v>80</v>
      </c>
      <c r="AY606" s="234" t="s">
        <v>128</v>
      </c>
    </row>
    <row r="607" s="2" customFormat="1" ht="16.5" customHeight="1">
      <c r="A607" s="39"/>
      <c r="B607" s="40"/>
      <c r="C607" s="205" t="s">
        <v>1381</v>
      </c>
      <c r="D607" s="205" t="s">
        <v>130</v>
      </c>
      <c r="E607" s="206" t="s">
        <v>1382</v>
      </c>
      <c r="F607" s="207" t="s">
        <v>1383</v>
      </c>
      <c r="G607" s="208" t="s">
        <v>133</v>
      </c>
      <c r="H607" s="209">
        <v>1808.4000000000001</v>
      </c>
      <c r="I607" s="210"/>
      <c r="J607" s="211">
        <f>ROUND(I607*H607,2)</f>
        <v>0</v>
      </c>
      <c r="K607" s="207" t="s">
        <v>134</v>
      </c>
      <c r="L607" s="45"/>
      <c r="M607" s="212" t="s">
        <v>19</v>
      </c>
      <c r="N607" s="213" t="s">
        <v>43</v>
      </c>
      <c r="O607" s="85"/>
      <c r="P607" s="214">
        <f>O607*H607</f>
        <v>0</v>
      </c>
      <c r="Q607" s="214">
        <v>0.00018000000000000001</v>
      </c>
      <c r="R607" s="214">
        <f>Q607*H607</f>
        <v>0.32551200000000002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230</v>
      </c>
      <c r="AT607" s="216" t="s">
        <v>130</v>
      </c>
      <c r="AU607" s="216" t="s">
        <v>82</v>
      </c>
      <c r="AY607" s="18" t="s">
        <v>128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80</v>
      </c>
      <c r="BK607" s="217">
        <f>ROUND(I607*H607,2)</f>
        <v>0</v>
      </c>
      <c r="BL607" s="18" t="s">
        <v>230</v>
      </c>
      <c r="BM607" s="216" t="s">
        <v>1384</v>
      </c>
    </row>
    <row r="608" s="2" customFormat="1">
      <c r="A608" s="39"/>
      <c r="B608" s="40"/>
      <c r="C608" s="41"/>
      <c r="D608" s="218" t="s">
        <v>137</v>
      </c>
      <c r="E608" s="41"/>
      <c r="F608" s="219" t="s">
        <v>1385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137</v>
      </c>
      <c r="AU608" s="18" t="s">
        <v>82</v>
      </c>
    </row>
    <row r="609" s="13" customFormat="1">
      <c r="A609" s="13"/>
      <c r="B609" s="223"/>
      <c r="C609" s="224"/>
      <c r="D609" s="225" t="s">
        <v>139</v>
      </c>
      <c r="E609" s="226" t="s">
        <v>19</v>
      </c>
      <c r="F609" s="227" t="s">
        <v>1117</v>
      </c>
      <c r="G609" s="224"/>
      <c r="H609" s="228">
        <v>543.39999999999998</v>
      </c>
      <c r="I609" s="229"/>
      <c r="J609" s="224"/>
      <c r="K609" s="224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139</v>
      </c>
      <c r="AU609" s="234" t="s">
        <v>82</v>
      </c>
      <c r="AV609" s="13" t="s">
        <v>82</v>
      </c>
      <c r="AW609" s="13" t="s">
        <v>34</v>
      </c>
      <c r="AX609" s="13" t="s">
        <v>72</v>
      </c>
      <c r="AY609" s="234" t="s">
        <v>128</v>
      </c>
    </row>
    <row r="610" s="13" customFormat="1">
      <c r="A610" s="13"/>
      <c r="B610" s="223"/>
      <c r="C610" s="224"/>
      <c r="D610" s="225" t="s">
        <v>139</v>
      </c>
      <c r="E610" s="226" t="s">
        <v>19</v>
      </c>
      <c r="F610" s="227" t="s">
        <v>1386</v>
      </c>
      <c r="G610" s="224"/>
      <c r="H610" s="228">
        <v>1086.8</v>
      </c>
      <c r="I610" s="229"/>
      <c r="J610" s="224"/>
      <c r="K610" s="224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139</v>
      </c>
      <c r="AU610" s="234" t="s">
        <v>82</v>
      </c>
      <c r="AV610" s="13" t="s">
        <v>82</v>
      </c>
      <c r="AW610" s="13" t="s">
        <v>34</v>
      </c>
      <c r="AX610" s="13" t="s">
        <v>72</v>
      </c>
      <c r="AY610" s="234" t="s">
        <v>128</v>
      </c>
    </row>
    <row r="611" s="13" customFormat="1">
      <c r="A611" s="13"/>
      <c r="B611" s="223"/>
      <c r="C611" s="224"/>
      <c r="D611" s="225" t="s">
        <v>139</v>
      </c>
      <c r="E611" s="226" t="s">
        <v>19</v>
      </c>
      <c r="F611" s="227" t="s">
        <v>1363</v>
      </c>
      <c r="G611" s="224"/>
      <c r="H611" s="228">
        <v>178.19999999999999</v>
      </c>
      <c r="I611" s="229"/>
      <c r="J611" s="224"/>
      <c r="K611" s="224"/>
      <c r="L611" s="230"/>
      <c r="M611" s="231"/>
      <c r="N611" s="232"/>
      <c r="O611" s="232"/>
      <c r="P611" s="232"/>
      <c r="Q611" s="232"/>
      <c r="R611" s="232"/>
      <c r="S611" s="232"/>
      <c r="T611" s="23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4" t="s">
        <v>139</v>
      </c>
      <c r="AU611" s="234" t="s">
        <v>82</v>
      </c>
      <c r="AV611" s="13" t="s">
        <v>82</v>
      </c>
      <c r="AW611" s="13" t="s">
        <v>34</v>
      </c>
      <c r="AX611" s="13" t="s">
        <v>72</v>
      </c>
      <c r="AY611" s="234" t="s">
        <v>128</v>
      </c>
    </row>
    <row r="612" s="14" customFormat="1">
      <c r="A612" s="14"/>
      <c r="B612" s="235"/>
      <c r="C612" s="236"/>
      <c r="D612" s="225" t="s">
        <v>139</v>
      </c>
      <c r="E612" s="237" t="s">
        <v>19</v>
      </c>
      <c r="F612" s="238" t="s">
        <v>153</v>
      </c>
      <c r="G612" s="236"/>
      <c r="H612" s="239">
        <v>1808.3999999999999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5" t="s">
        <v>139</v>
      </c>
      <c r="AU612" s="245" t="s">
        <v>82</v>
      </c>
      <c r="AV612" s="14" t="s">
        <v>135</v>
      </c>
      <c r="AW612" s="14" t="s">
        <v>34</v>
      </c>
      <c r="AX612" s="14" t="s">
        <v>80</v>
      </c>
      <c r="AY612" s="245" t="s">
        <v>128</v>
      </c>
    </row>
    <row r="613" s="2" customFormat="1" ht="24.15" customHeight="1">
      <c r="A613" s="39"/>
      <c r="B613" s="40"/>
      <c r="C613" s="205" t="s">
        <v>1387</v>
      </c>
      <c r="D613" s="205" t="s">
        <v>130</v>
      </c>
      <c r="E613" s="206" t="s">
        <v>1388</v>
      </c>
      <c r="F613" s="207" t="s">
        <v>1389</v>
      </c>
      <c r="G613" s="208" t="s">
        <v>426</v>
      </c>
      <c r="H613" s="256"/>
      <c r="I613" s="210"/>
      <c r="J613" s="211">
        <f>ROUND(I613*H613,2)</f>
        <v>0</v>
      </c>
      <c r="K613" s="207" t="s">
        <v>134</v>
      </c>
      <c r="L613" s="45"/>
      <c r="M613" s="212" t="s">
        <v>19</v>
      </c>
      <c r="N613" s="213" t="s">
        <v>43</v>
      </c>
      <c r="O613" s="85"/>
      <c r="P613" s="214">
        <f>O613*H613</f>
        <v>0</v>
      </c>
      <c r="Q613" s="214">
        <v>0</v>
      </c>
      <c r="R613" s="214">
        <f>Q613*H613</f>
        <v>0</v>
      </c>
      <c r="S613" s="214">
        <v>0</v>
      </c>
      <c r="T613" s="215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6" t="s">
        <v>230</v>
      </c>
      <c r="AT613" s="216" t="s">
        <v>130</v>
      </c>
      <c r="AU613" s="216" t="s">
        <v>82</v>
      </c>
      <c r="AY613" s="18" t="s">
        <v>128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8" t="s">
        <v>80</v>
      </c>
      <c r="BK613" s="217">
        <f>ROUND(I613*H613,2)</f>
        <v>0</v>
      </c>
      <c r="BL613" s="18" t="s">
        <v>230</v>
      </c>
      <c r="BM613" s="216" t="s">
        <v>1390</v>
      </c>
    </row>
    <row r="614" s="2" customFormat="1">
      <c r="A614" s="39"/>
      <c r="B614" s="40"/>
      <c r="C614" s="41"/>
      <c r="D614" s="218" t="s">
        <v>137</v>
      </c>
      <c r="E614" s="41"/>
      <c r="F614" s="219" t="s">
        <v>1391</v>
      </c>
      <c r="G614" s="41"/>
      <c r="H614" s="41"/>
      <c r="I614" s="220"/>
      <c r="J614" s="41"/>
      <c r="K614" s="41"/>
      <c r="L614" s="45"/>
      <c r="M614" s="221"/>
      <c r="N614" s="222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137</v>
      </c>
      <c r="AU614" s="18" t="s">
        <v>82</v>
      </c>
    </row>
    <row r="615" s="12" customFormat="1" ht="22.8" customHeight="1">
      <c r="A615" s="12"/>
      <c r="B615" s="189"/>
      <c r="C615" s="190"/>
      <c r="D615" s="191" t="s">
        <v>71</v>
      </c>
      <c r="E615" s="203" t="s">
        <v>1392</v>
      </c>
      <c r="F615" s="203" t="s">
        <v>1393</v>
      </c>
      <c r="G615" s="190"/>
      <c r="H615" s="190"/>
      <c r="I615" s="193"/>
      <c r="J615" s="204">
        <f>BK615</f>
        <v>0</v>
      </c>
      <c r="K615" s="190"/>
      <c r="L615" s="195"/>
      <c r="M615" s="196"/>
      <c r="N615" s="197"/>
      <c r="O615" s="197"/>
      <c r="P615" s="198">
        <f>SUM(P616:P686)</f>
        <v>0</v>
      </c>
      <c r="Q615" s="197"/>
      <c r="R615" s="198">
        <f>SUM(R616:R686)</f>
        <v>65.503849740000007</v>
      </c>
      <c r="S615" s="197"/>
      <c r="T615" s="199">
        <f>SUM(T616:T686)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00" t="s">
        <v>82</v>
      </c>
      <c r="AT615" s="201" t="s">
        <v>71</v>
      </c>
      <c r="AU615" s="201" t="s">
        <v>80</v>
      </c>
      <c r="AY615" s="200" t="s">
        <v>128</v>
      </c>
      <c r="BK615" s="202">
        <f>SUM(BK616:BK686)</f>
        <v>0</v>
      </c>
    </row>
    <row r="616" s="2" customFormat="1" ht="33" customHeight="1">
      <c r="A616" s="39"/>
      <c r="B616" s="40"/>
      <c r="C616" s="205" t="s">
        <v>1394</v>
      </c>
      <c r="D616" s="205" t="s">
        <v>130</v>
      </c>
      <c r="E616" s="206" t="s">
        <v>1395</v>
      </c>
      <c r="F616" s="207" t="s">
        <v>1396</v>
      </c>
      <c r="G616" s="208" t="s">
        <v>133</v>
      </c>
      <c r="H616" s="209">
        <v>191.77600000000001</v>
      </c>
      <c r="I616" s="210"/>
      <c r="J616" s="211">
        <f>ROUND(I616*H616,2)</f>
        <v>0</v>
      </c>
      <c r="K616" s="207" t="s">
        <v>134</v>
      </c>
      <c r="L616" s="45"/>
      <c r="M616" s="212" t="s">
        <v>19</v>
      </c>
      <c r="N616" s="213" t="s">
        <v>43</v>
      </c>
      <c r="O616" s="85"/>
      <c r="P616" s="214">
        <f>O616*H616</f>
        <v>0</v>
      </c>
      <c r="Q616" s="214">
        <v>0.025510000000000001</v>
      </c>
      <c r="R616" s="214">
        <f>Q616*H616</f>
        <v>4.8922057600000004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230</v>
      </c>
      <c r="AT616" s="216" t="s">
        <v>130</v>
      </c>
      <c r="AU616" s="216" t="s">
        <v>82</v>
      </c>
      <c r="AY616" s="18" t="s">
        <v>128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80</v>
      </c>
      <c r="BK616" s="217">
        <f>ROUND(I616*H616,2)</f>
        <v>0</v>
      </c>
      <c r="BL616" s="18" t="s">
        <v>230</v>
      </c>
      <c r="BM616" s="216" t="s">
        <v>1397</v>
      </c>
    </row>
    <row r="617" s="2" customFormat="1">
      <c r="A617" s="39"/>
      <c r="B617" s="40"/>
      <c r="C617" s="41"/>
      <c r="D617" s="218" t="s">
        <v>137</v>
      </c>
      <c r="E617" s="41"/>
      <c r="F617" s="219" t="s">
        <v>1398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137</v>
      </c>
      <c r="AU617" s="18" t="s">
        <v>82</v>
      </c>
    </row>
    <row r="618" s="13" customFormat="1">
      <c r="A618" s="13"/>
      <c r="B618" s="223"/>
      <c r="C618" s="224"/>
      <c r="D618" s="225" t="s">
        <v>139</v>
      </c>
      <c r="E618" s="226" t="s">
        <v>19</v>
      </c>
      <c r="F618" s="227" t="s">
        <v>1399</v>
      </c>
      <c r="G618" s="224"/>
      <c r="H618" s="228">
        <v>191.77600000000001</v>
      </c>
      <c r="I618" s="229"/>
      <c r="J618" s="224"/>
      <c r="K618" s="224"/>
      <c r="L618" s="230"/>
      <c r="M618" s="231"/>
      <c r="N618" s="232"/>
      <c r="O618" s="232"/>
      <c r="P618" s="232"/>
      <c r="Q618" s="232"/>
      <c r="R618" s="232"/>
      <c r="S618" s="232"/>
      <c r="T618" s="23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4" t="s">
        <v>139</v>
      </c>
      <c r="AU618" s="234" t="s">
        <v>82</v>
      </c>
      <c r="AV618" s="13" t="s">
        <v>82</v>
      </c>
      <c r="AW618" s="13" t="s">
        <v>34</v>
      </c>
      <c r="AX618" s="13" t="s">
        <v>80</v>
      </c>
      <c r="AY618" s="234" t="s">
        <v>128</v>
      </c>
    </row>
    <row r="619" s="2" customFormat="1" ht="33" customHeight="1">
      <c r="A619" s="39"/>
      <c r="B619" s="40"/>
      <c r="C619" s="205" t="s">
        <v>1400</v>
      </c>
      <c r="D619" s="205" t="s">
        <v>130</v>
      </c>
      <c r="E619" s="206" t="s">
        <v>1401</v>
      </c>
      <c r="F619" s="207" t="s">
        <v>1402</v>
      </c>
      <c r="G619" s="208" t="s">
        <v>133</v>
      </c>
      <c r="H619" s="209">
        <v>72</v>
      </c>
      <c r="I619" s="210"/>
      <c r="J619" s="211">
        <f>ROUND(I619*H619,2)</f>
        <v>0</v>
      </c>
      <c r="K619" s="207" t="s">
        <v>134</v>
      </c>
      <c r="L619" s="45"/>
      <c r="M619" s="212" t="s">
        <v>19</v>
      </c>
      <c r="N619" s="213" t="s">
        <v>43</v>
      </c>
      <c r="O619" s="85"/>
      <c r="P619" s="214">
        <f>O619*H619</f>
        <v>0</v>
      </c>
      <c r="Q619" s="214">
        <v>0.02614</v>
      </c>
      <c r="R619" s="214">
        <f>Q619*H619</f>
        <v>1.88208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230</v>
      </c>
      <c r="AT619" s="216" t="s">
        <v>130</v>
      </c>
      <c r="AU619" s="216" t="s">
        <v>82</v>
      </c>
      <c r="AY619" s="18" t="s">
        <v>128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80</v>
      </c>
      <c r="BK619" s="217">
        <f>ROUND(I619*H619,2)</f>
        <v>0</v>
      </c>
      <c r="BL619" s="18" t="s">
        <v>230</v>
      </c>
      <c r="BM619" s="216" t="s">
        <v>1403</v>
      </c>
    </row>
    <row r="620" s="2" customFormat="1">
      <c r="A620" s="39"/>
      <c r="B620" s="40"/>
      <c r="C620" s="41"/>
      <c r="D620" s="218" t="s">
        <v>137</v>
      </c>
      <c r="E620" s="41"/>
      <c r="F620" s="219" t="s">
        <v>1404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137</v>
      </c>
      <c r="AU620" s="18" t="s">
        <v>82</v>
      </c>
    </row>
    <row r="621" s="13" customFormat="1">
      <c r="A621" s="13"/>
      <c r="B621" s="223"/>
      <c r="C621" s="224"/>
      <c r="D621" s="225" t="s">
        <v>139</v>
      </c>
      <c r="E621" s="226" t="s">
        <v>19</v>
      </c>
      <c r="F621" s="227" t="s">
        <v>1405</v>
      </c>
      <c r="G621" s="224"/>
      <c r="H621" s="228">
        <v>72</v>
      </c>
      <c r="I621" s="229"/>
      <c r="J621" s="224"/>
      <c r="K621" s="224"/>
      <c r="L621" s="230"/>
      <c r="M621" s="231"/>
      <c r="N621" s="232"/>
      <c r="O621" s="232"/>
      <c r="P621" s="232"/>
      <c r="Q621" s="232"/>
      <c r="R621" s="232"/>
      <c r="S621" s="232"/>
      <c r="T621" s="23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4" t="s">
        <v>139</v>
      </c>
      <c r="AU621" s="234" t="s">
        <v>82</v>
      </c>
      <c r="AV621" s="13" t="s">
        <v>82</v>
      </c>
      <c r="AW621" s="13" t="s">
        <v>34</v>
      </c>
      <c r="AX621" s="13" t="s">
        <v>80</v>
      </c>
      <c r="AY621" s="234" t="s">
        <v>128</v>
      </c>
    </row>
    <row r="622" s="2" customFormat="1" ht="33" customHeight="1">
      <c r="A622" s="39"/>
      <c r="B622" s="40"/>
      <c r="C622" s="205" t="s">
        <v>1406</v>
      </c>
      <c r="D622" s="205" t="s">
        <v>130</v>
      </c>
      <c r="E622" s="206" t="s">
        <v>1407</v>
      </c>
      <c r="F622" s="207" t="s">
        <v>1408</v>
      </c>
      <c r="G622" s="208" t="s">
        <v>133</v>
      </c>
      <c r="H622" s="209">
        <v>105.52800000000001</v>
      </c>
      <c r="I622" s="210"/>
      <c r="J622" s="211">
        <f>ROUND(I622*H622,2)</f>
        <v>0</v>
      </c>
      <c r="K622" s="207" t="s">
        <v>134</v>
      </c>
      <c r="L622" s="45"/>
      <c r="M622" s="212" t="s">
        <v>19</v>
      </c>
      <c r="N622" s="213" t="s">
        <v>43</v>
      </c>
      <c r="O622" s="85"/>
      <c r="P622" s="214">
        <f>O622*H622</f>
        <v>0</v>
      </c>
      <c r="Q622" s="214">
        <v>0.011820000000000001</v>
      </c>
      <c r="R622" s="214">
        <f>Q622*H622</f>
        <v>1.2473409600000001</v>
      </c>
      <c r="S622" s="214">
        <v>0</v>
      </c>
      <c r="T622" s="21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230</v>
      </c>
      <c r="AT622" s="216" t="s">
        <v>130</v>
      </c>
      <c r="AU622" s="216" t="s">
        <v>82</v>
      </c>
      <c r="AY622" s="18" t="s">
        <v>128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80</v>
      </c>
      <c r="BK622" s="217">
        <f>ROUND(I622*H622,2)</f>
        <v>0</v>
      </c>
      <c r="BL622" s="18" t="s">
        <v>230</v>
      </c>
      <c r="BM622" s="216" t="s">
        <v>1409</v>
      </c>
    </row>
    <row r="623" s="2" customFormat="1">
      <c r="A623" s="39"/>
      <c r="B623" s="40"/>
      <c r="C623" s="41"/>
      <c r="D623" s="218" t="s">
        <v>137</v>
      </c>
      <c r="E623" s="41"/>
      <c r="F623" s="219" t="s">
        <v>1410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137</v>
      </c>
      <c r="AU623" s="18" t="s">
        <v>82</v>
      </c>
    </row>
    <row r="624" s="13" customFormat="1">
      <c r="A624" s="13"/>
      <c r="B624" s="223"/>
      <c r="C624" s="224"/>
      <c r="D624" s="225" t="s">
        <v>139</v>
      </c>
      <c r="E624" s="226" t="s">
        <v>19</v>
      </c>
      <c r="F624" s="227" t="s">
        <v>1411</v>
      </c>
      <c r="G624" s="224"/>
      <c r="H624" s="228">
        <v>105.52800000000001</v>
      </c>
      <c r="I624" s="229"/>
      <c r="J624" s="224"/>
      <c r="K624" s="224"/>
      <c r="L624" s="230"/>
      <c r="M624" s="231"/>
      <c r="N624" s="232"/>
      <c r="O624" s="232"/>
      <c r="P624" s="232"/>
      <c r="Q624" s="232"/>
      <c r="R624" s="232"/>
      <c r="S624" s="232"/>
      <c r="T624" s="23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4" t="s">
        <v>139</v>
      </c>
      <c r="AU624" s="234" t="s">
        <v>82</v>
      </c>
      <c r="AV624" s="13" t="s">
        <v>82</v>
      </c>
      <c r="AW624" s="13" t="s">
        <v>34</v>
      </c>
      <c r="AX624" s="13" t="s">
        <v>80</v>
      </c>
      <c r="AY624" s="234" t="s">
        <v>128</v>
      </c>
    </row>
    <row r="625" s="2" customFormat="1" ht="33" customHeight="1">
      <c r="A625" s="39"/>
      <c r="B625" s="40"/>
      <c r="C625" s="205" t="s">
        <v>1412</v>
      </c>
      <c r="D625" s="205" t="s">
        <v>130</v>
      </c>
      <c r="E625" s="206" t="s">
        <v>1413</v>
      </c>
      <c r="F625" s="207" t="s">
        <v>1414</v>
      </c>
      <c r="G625" s="208" t="s">
        <v>133</v>
      </c>
      <c r="H625" s="209">
        <v>15.728</v>
      </c>
      <c r="I625" s="210"/>
      <c r="J625" s="211">
        <f>ROUND(I625*H625,2)</f>
        <v>0</v>
      </c>
      <c r="K625" s="207" t="s">
        <v>134</v>
      </c>
      <c r="L625" s="45"/>
      <c r="M625" s="212" t="s">
        <v>19</v>
      </c>
      <c r="N625" s="213" t="s">
        <v>43</v>
      </c>
      <c r="O625" s="85"/>
      <c r="P625" s="214">
        <f>O625*H625</f>
        <v>0</v>
      </c>
      <c r="Q625" s="214">
        <v>0.01324</v>
      </c>
      <c r="R625" s="214">
        <f>Q625*H625</f>
        <v>0.20823871999999999</v>
      </c>
      <c r="S625" s="214">
        <v>0</v>
      </c>
      <c r="T625" s="21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6" t="s">
        <v>230</v>
      </c>
      <c r="AT625" s="216" t="s">
        <v>130</v>
      </c>
      <c r="AU625" s="216" t="s">
        <v>82</v>
      </c>
      <c r="AY625" s="18" t="s">
        <v>128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18" t="s">
        <v>80</v>
      </c>
      <c r="BK625" s="217">
        <f>ROUND(I625*H625,2)</f>
        <v>0</v>
      </c>
      <c r="BL625" s="18" t="s">
        <v>230</v>
      </c>
      <c r="BM625" s="216" t="s">
        <v>1415</v>
      </c>
    </row>
    <row r="626" s="2" customFormat="1">
      <c r="A626" s="39"/>
      <c r="B626" s="40"/>
      <c r="C626" s="41"/>
      <c r="D626" s="218" t="s">
        <v>137</v>
      </c>
      <c r="E626" s="41"/>
      <c r="F626" s="219" t="s">
        <v>1416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137</v>
      </c>
      <c r="AU626" s="18" t="s">
        <v>82</v>
      </c>
    </row>
    <row r="627" s="13" customFormat="1">
      <c r="A627" s="13"/>
      <c r="B627" s="223"/>
      <c r="C627" s="224"/>
      <c r="D627" s="225" t="s">
        <v>139</v>
      </c>
      <c r="E627" s="226" t="s">
        <v>19</v>
      </c>
      <c r="F627" s="227" t="s">
        <v>1417</v>
      </c>
      <c r="G627" s="224"/>
      <c r="H627" s="228">
        <v>15.728</v>
      </c>
      <c r="I627" s="229"/>
      <c r="J627" s="224"/>
      <c r="K627" s="224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139</v>
      </c>
      <c r="AU627" s="234" t="s">
        <v>82</v>
      </c>
      <c r="AV627" s="13" t="s">
        <v>82</v>
      </c>
      <c r="AW627" s="13" t="s">
        <v>34</v>
      </c>
      <c r="AX627" s="13" t="s">
        <v>80</v>
      </c>
      <c r="AY627" s="234" t="s">
        <v>128</v>
      </c>
    </row>
    <row r="628" s="2" customFormat="1" ht="33" customHeight="1">
      <c r="A628" s="39"/>
      <c r="B628" s="40"/>
      <c r="C628" s="205" t="s">
        <v>1418</v>
      </c>
      <c r="D628" s="205" t="s">
        <v>130</v>
      </c>
      <c r="E628" s="206" t="s">
        <v>1419</v>
      </c>
      <c r="F628" s="207" t="s">
        <v>1420</v>
      </c>
      <c r="G628" s="208" t="s">
        <v>133</v>
      </c>
      <c r="H628" s="209">
        <v>13.5</v>
      </c>
      <c r="I628" s="210"/>
      <c r="J628" s="211">
        <f>ROUND(I628*H628,2)</f>
        <v>0</v>
      </c>
      <c r="K628" s="207" t="s">
        <v>134</v>
      </c>
      <c r="L628" s="45"/>
      <c r="M628" s="212" t="s">
        <v>19</v>
      </c>
      <c r="N628" s="213" t="s">
        <v>43</v>
      </c>
      <c r="O628" s="85"/>
      <c r="P628" s="214">
        <f>O628*H628</f>
        <v>0</v>
      </c>
      <c r="Q628" s="214">
        <v>0.01213</v>
      </c>
      <c r="R628" s="214">
        <f>Q628*H628</f>
        <v>0.16375500000000001</v>
      </c>
      <c r="S628" s="214">
        <v>0</v>
      </c>
      <c r="T628" s="21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6" t="s">
        <v>230</v>
      </c>
      <c r="AT628" s="216" t="s">
        <v>130</v>
      </c>
      <c r="AU628" s="216" t="s">
        <v>82</v>
      </c>
      <c r="AY628" s="18" t="s">
        <v>128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8" t="s">
        <v>80</v>
      </c>
      <c r="BK628" s="217">
        <f>ROUND(I628*H628,2)</f>
        <v>0</v>
      </c>
      <c r="BL628" s="18" t="s">
        <v>230</v>
      </c>
      <c r="BM628" s="216" t="s">
        <v>1421</v>
      </c>
    </row>
    <row r="629" s="2" customFormat="1">
      <c r="A629" s="39"/>
      <c r="B629" s="40"/>
      <c r="C629" s="41"/>
      <c r="D629" s="218" t="s">
        <v>137</v>
      </c>
      <c r="E629" s="41"/>
      <c r="F629" s="219" t="s">
        <v>1422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137</v>
      </c>
      <c r="AU629" s="18" t="s">
        <v>82</v>
      </c>
    </row>
    <row r="630" s="13" customFormat="1">
      <c r="A630" s="13"/>
      <c r="B630" s="223"/>
      <c r="C630" s="224"/>
      <c r="D630" s="225" t="s">
        <v>139</v>
      </c>
      <c r="E630" s="226" t="s">
        <v>19</v>
      </c>
      <c r="F630" s="227" t="s">
        <v>1423</v>
      </c>
      <c r="G630" s="224"/>
      <c r="H630" s="228">
        <v>13.5</v>
      </c>
      <c r="I630" s="229"/>
      <c r="J630" s="224"/>
      <c r="K630" s="224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139</v>
      </c>
      <c r="AU630" s="234" t="s">
        <v>82</v>
      </c>
      <c r="AV630" s="13" t="s">
        <v>82</v>
      </c>
      <c r="AW630" s="13" t="s">
        <v>34</v>
      </c>
      <c r="AX630" s="13" t="s">
        <v>80</v>
      </c>
      <c r="AY630" s="234" t="s">
        <v>128</v>
      </c>
    </row>
    <row r="631" s="2" customFormat="1" ht="21.75" customHeight="1">
      <c r="A631" s="39"/>
      <c r="B631" s="40"/>
      <c r="C631" s="205" t="s">
        <v>1424</v>
      </c>
      <c r="D631" s="205" t="s">
        <v>130</v>
      </c>
      <c r="E631" s="206" t="s">
        <v>1425</v>
      </c>
      <c r="F631" s="207" t="s">
        <v>1426</v>
      </c>
      <c r="G631" s="208" t="s">
        <v>133</v>
      </c>
      <c r="H631" s="209">
        <v>48.100000000000001</v>
      </c>
      <c r="I631" s="210"/>
      <c r="J631" s="211">
        <f>ROUND(I631*H631,2)</f>
        <v>0</v>
      </c>
      <c r="K631" s="207" t="s">
        <v>19</v>
      </c>
      <c r="L631" s="45"/>
      <c r="M631" s="212" t="s">
        <v>19</v>
      </c>
      <c r="N631" s="213" t="s">
        <v>43</v>
      </c>
      <c r="O631" s="85"/>
      <c r="P631" s="214">
        <f>O631*H631</f>
        <v>0</v>
      </c>
      <c r="Q631" s="214">
        <v>0.016400000000000001</v>
      </c>
      <c r="R631" s="214">
        <f>Q631*H631</f>
        <v>0.7888400000000001</v>
      </c>
      <c r="S631" s="214">
        <v>0</v>
      </c>
      <c r="T631" s="215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16" t="s">
        <v>230</v>
      </c>
      <c r="AT631" s="216" t="s">
        <v>130</v>
      </c>
      <c r="AU631" s="216" t="s">
        <v>82</v>
      </c>
      <c r="AY631" s="18" t="s">
        <v>128</v>
      </c>
      <c r="BE631" s="217">
        <f>IF(N631="základní",J631,0)</f>
        <v>0</v>
      </c>
      <c r="BF631" s="217">
        <f>IF(N631="snížená",J631,0)</f>
        <v>0</v>
      </c>
      <c r="BG631" s="217">
        <f>IF(N631="zákl. přenesená",J631,0)</f>
        <v>0</v>
      </c>
      <c r="BH631" s="217">
        <f>IF(N631="sníž. přenesená",J631,0)</f>
        <v>0</v>
      </c>
      <c r="BI631" s="217">
        <f>IF(N631="nulová",J631,0)</f>
        <v>0</v>
      </c>
      <c r="BJ631" s="18" t="s">
        <v>80</v>
      </c>
      <c r="BK631" s="217">
        <f>ROUND(I631*H631,2)</f>
        <v>0</v>
      </c>
      <c r="BL631" s="18" t="s">
        <v>230</v>
      </c>
      <c r="BM631" s="216" t="s">
        <v>1427</v>
      </c>
    </row>
    <row r="632" s="13" customFormat="1">
      <c r="A632" s="13"/>
      <c r="B632" s="223"/>
      <c r="C632" s="224"/>
      <c r="D632" s="225" t="s">
        <v>139</v>
      </c>
      <c r="E632" s="226" t="s">
        <v>19</v>
      </c>
      <c r="F632" s="227" t="s">
        <v>1428</v>
      </c>
      <c r="G632" s="224"/>
      <c r="H632" s="228">
        <v>48.100000000000001</v>
      </c>
      <c r="I632" s="229"/>
      <c r="J632" s="224"/>
      <c r="K632" s="224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139</v>
      </c>
      <c r="AU632" s="234" t="s">
        <v>82</v>
      </c>
      <c r="AV632" s="13" t="s">
        <v>82</v>
      </c>
      <c r="AW632" s="13" t="s">
        <v>34</v>
      </c>
      <c r="AX632" s="13" t="s">
        <v>80</v>
      </c>
      <c r="AY632" s="234" t="s">
        <v>128</v>
      </c>
    </row>
    <row r="633" s="2" customFormat="1" ht="24.15" customHeight="1">
      <c r="A633" s="39"/>
      <c r="B633" s="40"/>
      <c r="C633" s="205" t="s">
        <v>1429</v>
      </c>
      <c r="D633" s="205" t="s">
        <v>130</v>
      </c>
      <c r="E633" s="206" t="s">
        <v>1430</v>
      </c>
      <c r="F633" s="207" t="s">
        <v>1431</v>
      </c>
      <c r="G633" s="208" t="s">
        <v>133</v>
      </c>
      <c r="H633" s="209">
        <v>60.060000000000002</v>
      </c>
      <c r="I633" s="210"/>
      <c r="J633" s="211">
        <f>ROUND(I633*H633,2)</f>
        <v>0</v>
      </c>
      <c r="K633" s="207" t="s">
        <v>134</v>
      </c>
      <c r="L633" s="45"/>
      <c r="M633" s="212" t="s">
        <v>19</v>
      </c>
      <c r="N633" s="213" t="s">
        <v>43</v>
      </c>
      <c r="O633" s="85"/>
      <c r="P633" s="214">
        <f>O633*H633</f>
        <v>0</v>
      </c>
      <c r="Q633" s="214">
        <v>0.01385</v>
      </c>
      <c r="R633" s="214">
        <f>Q633*H633</f>
        <v>0.83183099999999999</v>
      </c>
      <c r="S633" s="214">
        <v>0</v>
      </c>
      <c r="T633" s="21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16" t="s">
        <v>230</v>
      </c>
      <c r="AT633" s="216" t="s">
        <v>130</v>
      </c>
      <c r="AU633" s="216" t="s">
        <v>82</v>
      </c>
      <c r="AY633" s="18" t="s">
        <v>128</v>
      </c>
      <c r="BE633" s="217">
        <f>IF(N633="základní",J633,0)</f>
        <v>0</v>
      </c>
      <c r="BF633" s="217">
        <f>IF(N633="snížená",J633,0)</f>
        <v>0</v>
      </c>
      <c r="BG633" s="217">
        <f>IF(N633="zákl. přenesená",J633,0)</f>
        <v>0</v>
      </c>
      <c r="BH633" s="217">
        <f>IF(N633="sníž. přenesená",J633,0)</f>
        <v>0</v>
      </c>
      <c r="BI633" s="217">
        <f>IF(N633="nulová",J633,0)</f>
        <v>0</v>
      </c>
      <c r="BJ633" s="18" t="s">
        <v>80</v>
      </c>
      <c r="BK633" s="217">
        <f>ROUND(I633*H633,2)</f>
        <v>0</v>
      </c>
      <c r="BL633" s="18" t="s">
        <v>230</v>
      </c>
      <c r="BM633" s="216" t="s">
        <v>1432</v>
      </c>
    </row>
    <row r="634" s="2" customFormat="1">
      <c r="A634" s="39"/>
      <c r="B634" s="40"/>
      <c r="C634" s="41"/>
      <c r="D634" s="218" t="s">
        <v>137</v>
      </c>
      <c r="E634" s="41"/>
      <c r="F634" s="219" t="s">
        <v>1433</v>
      </c>
      <c r="G634" s="41"/>
      <c r="H634" s="41"/>
      <c r="I634" s="220"/>
      <c r="J634" s="41"/>
      <c r="K634" s="41"/>
      <c r="L634" s="45"/>
      <c r="M634" s="221"/>
      <c r="N634" s="222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137</v>
      </c>
      <c r="AU634" s="18" t="s">
        <v>82</v>
      </c>
    </row>
    <row r="635" s="13" customFormat="1">
      <c r="A635" s="13"/>
      <c r="B635" s="223"/>
      <c r="C635" s="224"/>
      <c r="D635" s="225" t="s">
        <v>139</v>
      </c>
      <c r="E635" s="226" t="s">
        <v>19</v>
      </c>
      <c r="F635" s="227" t="s">
        <v>1434</v>
      </c>
      <c r="G635" s="224"/>
      <c r="H635" s="228">
        <v>23.66</v>
      </c>
      <c r="I635" s="229"/>
      <c r="J635" s="224"/>
      <c r="K635" s="224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139</v>
      </c>
      <c r="AU635" s="234" t="s">
        <v>82</v>
      </c>
      <c r="AV635" s="13" t="s">
        <v>82</v>
      </c>
      <c r="AW635" s="13" t="s">
        <v>34</v>
      </c>
      <c r="AX635" s="13" t="s">
        <v>72</v>
      </c>
      <c r="AY635" s="234" t="s">
        <v>128</v>
      </c>
    </row>
    <row r="636" s="13" customFormat="1">
      <c r="A636" s="13"/>
      <c r="B636" s="223"/>
      <c r="C636" s="224"/>
      <c r="D636" s="225" t="s">
        <v>139</v>
      </c>
      <c r="E636" s="226" t="s">
        <v>19</v>
      </c>
      <c r="F636" s="227" t="s">
        <v>1435</v>
      </c>
      <c r="G636" s="224"/>
      <c r="H636" s="228">
        <v>36.399999999999999</v>
      </c>
      <c r="I636" s="229"/>
      <c r="J636" s="224"/>
      <c r="K636" s="224"/>
      <c r="L636" s="230"/>
      <c r="M636" s="231"/>
      <c r="N636" s="232"/>
      <c r="O636" s="232"/>
      <c r="P636" s="232"/>
      <c r="Q636" s="232"/>
      <c r="R636" s="232"/>
      <c r="S636" s="232"/>
      <c r="T636" s="23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4" t="s">
        <v>139</v>
      </c>
      <c r="AU636" s="234" t="s">
        <v>82</v>
      </c>
      <c r="AV636" s="13" t="s">
        <v>82</v>
      </c>
      <c r="AW636" s="13" t="s">
        <v>34</v>
      </c>
      <c r="AX636" s="13" t="s">
        <v>72</v>
      </c>
      <c r="AY636" s="234" t="s">
        <v>128</v>
      </c>
    </row>
    <row r="637" s="14" customFormat="1">
      <c r="A637" s="14"/>
      <c r="B637" s="235"/>
      <c r="C637" s="236"/>
      <c r="D637" s="225" t="s">
        <v>139</v>
      </c>
      <c r="E637" s="237" t="s">
        <v>19</v>
      </c>
      <c r="F637" s="238" t="s">
        <v>153</v>
      </c>
      <c r="G637" s="236"/>
      <c r="H637" s="239">
        <v>60.060000000000002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5" t="s">
        <v>139</v>
      </c>
      <c r="AU637" s="245" t="s">
        <v>82</v>
      </c>
      <c r="AV637" s="14" t="s">
        <v>135</v>
      </c>
      <c r="AW637" s="14" t="s">
        <v>34</v>
      </c>
      <c r="AX637" s="14" t="s">
        <v>80</v>
      </c>
      <c r="AY637" s="245" t="s">
        <v>128</v>
      </c>
    </row>
    <row r="638" s="2" customFormat="1" ht="21.75" customHeight="1">
      <c r="A638" s="39"/>
      <c r="B638" s="40"/>
      <c r="C638" s="205" t="s">
        <v>1436</v>
      </c>
      <c r="D638" s="205" t="s">
        <v>130</v>
      </c>
      <c r="E638" s="206" t="s">
        <v>1437</v>
      </c>
      <c r="F638" s="207" t="s">
        <v>1438</v>
      </c>
      <c r="G638" s="208" t="s">
        <v>133</v>
      </c>
      <c r="H638" s="209">
        <v>178.72999999999999</v>
      </c>
      <c r="I638" s="210"/>
      <c r="J638" s="211">
        <f>ROUND(I638*H638,2)</f>
        <v>0</v>
      </c>
      <c r="K638" s="207" t="s">
        <v>19</v>
      </c>
      <c r="L638" s="45"/>
      <c r="M638" s="212" t="s">
        <v>19</v>
      </c>
      <c r="N638" s="213" t="s">
        <v>43</v>
      </c>
      <c r="O638" s="85"/>
      <c r="P638" s="214">
        <f>O638*H638</f>
        <v>0</v>
      </c>
      <c r="Q638" s="214">
        <v>0.01525</v>
      </c>
      <c r="R638" s="214">
        <f>Q638*H638</f>
        <v>2.7256324999999997</v>
      </c>
      <c r="S638" s="214">
        <v>0</v>
      </c>
      <c r="T638" s="21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6" t="s">
        <v>230</v>
      </c>
      <c r="AT638" s="216" t="s">
        <v>130</v>
      </c>
      <c r="AU638" s="216" t="s">
        <v>82</v>
      </c>
      <c r="AY638" s="18" t="s">
        <v>128</v>
      </c>
      <c r="BE638" s="217">
        <f>IF(N638="základní",J638,0)</f>
        <v>0</v>
      </c>
      <c r="BF638" s="217">
        <f>IF(N638="snížená",J638,0)</f>
        <v>0</v>
      </c>
      <c r="BG638" s="217">
        <f>IF(N638="zákl. přenesená",J638,0)</f>
        <v>0</v>
      </c>
      <c r="BH638" s="217">
        <f>IF(N638="sníž. přenesená",J638,0)</f>
        <v>0</v>
      </c>
      <c r="BI638" s="217">
        <f>IF(N638="nulová",J638,0)</f>
        <v>0</v>
      </c>
      <c r="BJ638" s="18" t="s">
        <v>80</v>
      </c>
      <c r="BK638" s="217">
        <f>ROUND(I638*H638,2)</f>
        <v>0</v>
      </c>
      <c r="BL638" s="18" t="s">
        <v>230</v>
      </c>
      <c r="BM638" s="216" t="s">
        <v>1439</v>
      </c>
    </row>
    <row r="639" s="13" customFormat="1">
      <c r="A639" s="13"/>
      <c r="B639" s="223"/>
      <c r="C639" s="224"/>
      <c r="D639" s="225" t="s">
        <v>139</v>
      </c>
      <c r="E639" s="226" t="s">
        <v>19</v>
      </c>
      <c r="F639" s="227" t="s">
        <v>1440</v>
      </c>
      <c r="G639" s="224"/>
      <c r="H639" s="228">
        <v>178.72999999999999</v>
      </c>
      <c r="I639" s="229"/>
      <c r="J639" s="224"/>
      <c r="K639" s="224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139</v>
      </c>
      <c r="AU639" s="234" t="s">
        <v>82</v>
      </c>
      <c r="AV639" s="13" t="s">
        <v>82</v>
      </c>
      <c r="AW639" s="13" t="s">
        <v>34</v>
      </c>
      <c r="AX639" s="13" t="s">
        <v>80</v>
      </c>
      <c r="AY639" s="234" t="s">
        <v>128</v>
      </c>
    </row>
    <row r="640" s="2" customFormat="1" ht="24.15" customHeight="1">
      <c r="A640" s="39"/>
      <c r="B640" s="40"/>
      <c r="C640" s="205" t="s">
        <v>1441</v>
      </c>
      <c r="D640" s="205" t="s">
        <v>130</v>
      </c>
      <c r="E640" s="206" t="s">
        <v>1442</v>
      </c>
      <c r="F640" s="207" t="s">
        <v>1443</v>
      </c>
      <c r="G640" s="208" t="s">
        <v>133</v>
      </c>
      <c r="H640" s="209">
        <v>650</v>
      </c>
      <c r="I640" s="210"/>
      <c r="J640" s="211">
        <f>ROUND(I640*H640,2)</f>
        <v>0</v>
      </c>
      <c r="K640" s="207" t="s">
        <v>134</v>
      </c>
      <c r="L640" s="45"/>
      <c r="M640" s="212" t="s">
        <v>19</v>
      </c>
      <c r="N640" s="213" t="s">
        <v>43</v>
      </c>
      <c r="O640" s="85"/>
      <c r="P640" s="214">
        <f>O640*H640</f>
        <v>0</v>
      </c>
      <c r="Q640" s="214">
        <v>0</v>
      </c>
      <c r="R640" s="214">
        <f>Q640*H640</f>
        <v>0</v>
      </c>
      <c r="S640" s="214">
        <v>0</v>
      </c>
      <c r="T640" s="215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16" t="s">
        <v>230</v>
      </c>
      <c r="AT640" s="216" t="s">
        <v>130</v>
      </c>
      <c r="AU640" s="216" t="s">
        <v>82</v>
      </c>
      <c r="AY640" s="18" t="s">
        <v>128</v>
      </c>
      <c r="BE640" s="217">
        <f>IF(N640="základní",J640,0)</f>
        <v>0</v>
      </c>
      <c r="BF640" s="217">
        <f>IF(N640="snížená",J640,0)</f>
        <v>0</v>
      </c>
      <c r="BG640" s="217">
        <f>IF(N640="zákl. přenesená",J640,0)</f>
        <v>0</v>
      </c>
      <c r="BH640" s="217">
        <f>IF(N640="sníž. přenesená",J640,0)</f>
        <v>0</v>
      </c>
      <c r="BI640" s="217">
        <f>IF(N640="nulová",J640,0)</f>
        <v>0</v>
      </c>
      <c r="BJ640" s="18" t="s">
        <v>80</v>
      </c>
      <c r="BK640" s="217">
        <f>ROUND(I640*H640,2)</f>
        <v>0</v>
      </c>
      <c r="BL640" s="18" t="s">
        <v>230</v>
      </c>
      <c r="BM640" s="216" t="s">
        <v>1444</v>
      </c>
    </row>
    <row r="641" s="2" customFormat="1">
      <c r="A641" s="39"/>
      <c r="B641" s="40"/>
      <c r="C641" s="41"/>
      <c r="D641" s="218" t="s">
        <v>137</v>
      </c>
      <c r="E641" s="41"/>
      <c r="F641" s="219" t="s">
        <v>1445</v>
      </c>
      <c r="G641" s="41"/>
      <c r="H641" s="41"/>
      <c r="I641" s="220"/>
      <c r="J641" s="41"/>
      <c r="K641" s="41"/>
      <c r="L641" s="45"/>
      <c r="M641" s="221"/>
      <c r="N641" s="222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137</v>
      </c>
      <c r="AU641" s="18" t="s">
        <v>82</v>
      </c>
    </row>
    <row r="642" s="13" customFormat="1">
      <c r="A642" s="13"/>
      <c r="B642" s="223"/>
      <c r="C642" s="224"/>
      <c r="D642" s="225" t="s">
        <v>139</v>
      </c>
      <c r="E642" s="226" t="s">
        <v>19</v>
      </c>
      <c r="F642" s="227" t="s">
        <v>1446</v>
      </c>
      <c r="G642" s="224"/>
      <c r="H642" s="228">
        <v>650</v>
      </c>
      <c r="I642" s="229"/>
      <c r="J642" s="224"/>
      <c r="K642" s="224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139</v>
      </c>
      <c r="AU642" s="234" t="s">
        <v>82</v>
      </c>
      <c r="AV642" s="13" t="s">
        <v>82</v>
      </c>
      <c r="AW642" s="13" t="s">
        <v>34</v>
      </c>
      <c r="AX642" s="13" t="s">
        <v>80</v>
      </c>
      <c r="AY642" s="234" t="s">
        <v>128</v>
      </c>
    </row>
    <row r="643" s="2" customFormat="1" ht="16.5" customHeight="1">
      <c r="A643" s="39"/>
      <c r="B643" s="40"/>
      <c r="C643" s="246" t="s">
        <v>1447</v>
      </c>
      <c r="D643" s="246" t="s">
        <v>414</v>
      </c>
      <c r="E643" s="247" t="s">
        <v>1448</v>
      </c>
      <c r="F643" s="248" t="s">
        <v>1449</v>
      </c>
      <c r="G643" s="249" t="s">
        <v>133</v>
      </c>
      <c r="H643" s="250">
        <v>730.27499999999998</v>
      </c>
      <c r="I643" s="251"/>
      <c r="J643" s="252">
        <f>ROUND(I643*H643,2)</f>
        <v>0</v>
      </c>
      <c r="K643" s="248" t="s">
        <v>134</v>
      </c>
      <c r="L643" s="253"/>
      <c r="M643" s="254" t="s">
        <v>19</v>
      </c>
      <c r="N643" s="255" t="s">
        <v>43</v>
      </c>
      <c r="O643" s="85"/>
      <c r="P643" s="214">
        <f>O643*H643</f>
        <v>0</v>
      </c>
      <c r="Q643" s="214">
        <v>8.0000000000000007E-05</v>
      </c>
      <c r="R643" s="214">
        <f>Q643*H643</f>
        <v>0.058422000000000002</v>
      </c>
      <c r="S643" s="214">
        <v>0</v>
      </c>
      <c r="T643" s="215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16" t="s">
        <v>334</v>
      </c>
      <c r="AT643" s="216" t="s">
        <v>414</v>
      </c>
      <c r="AU643" s="216" t="s">
        <v>82</v>
      </c>
      <c r="AY643" s="18" t="s">
        <v>128</v>
      </c>
      <c r="BE643" s="217">
        <f>IF(N643="základní",J643,0)</f>
        <v>0</v>
      </c>
      <c r="BF643" s="217">
        <f>IF(N643="snížená",J643,0)</f>
        <v>0</v>
      </c>
      <c r="BG643" s="217">
        <f>IF(N643="zákl. přenesená",J643,0)</f>
        <v>0</v>
      </c>
      <c r="BH643" s="217">
        <f>IF(N643="sníž. přenesená",J643,0)</f>
        <v>0</v>
      </c>
      <c r="BI643" s="217">
        <f>IF(N643="nulová",J643,0)</f>
        <v>0</v>
      </c>
      <c r="BJ643" s="18" t="s">
        <v>80</v>
      </c>
      <c r="BK643" s="217">
        <f>ROUND(I643*H643,2)</f>
        <v>0</v>
      </c>
      <c r="BL643" s="18" t="s">
        <v>230</v>
      </c>
      <c r="BM643" s="216" t="s">
        <v>1450</v>
      </c>
    </row>
    <row r="644" s="13" customFormat="1">
      <c r="A644" s="13"/>
      <c r="B644" s="223"/>
      <c r="C644" s="224"/>
      <c r="D644" s="225" t="s">
        <v>139</v>
      </c>
      <c r="E644" s="224"/>
      <c r="F644" s="227" t="s">
        <v>1451</v>
      </c>
      <c r="G644" s="224"/>
      <c r="H644" s="228">
        <v>730.27499999999998</v>
      </c>
      <c r="I644" s="229"/>
      <c r="J644" s="224"/>
      <c r="K644" s="224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139</v>
      </c>
      <c r="AU644" s="234" t="s">
        <v>82</v>
      </c>
      <c r="AV644" s="13" t="s">
        <v>82</v>
      </c>
      <c r="AW644" s="13" t="s">
        <v>4</v>
      </c>
      <c r="AX644" s="13" t="s">
        <v>80</v>
      </c>
      <c r="AY644" s="234" t="s">
        <v>128</v>
      </c>
    </row>
    <row r="645" s="2" customFormat="1" ht="49.05" customHeight="1">
      <c r="A645" s="39"/>
      <c r="B645" s="40"/>
      <c r="C645" s="205" t="s">
        <v>1452</v>
      </c>
      <c r="D645" s="205" t="s">
        <v>130</v>
      </c>
      <c r="E645" s="206" t="s">
        <v>1453</v>
      </c>
      <c r="F645" s="207" t="s">
        <v>1454</v>
      </c>
      <c r="G645" s="208" t="s">
        <v>133</v>
      </c>
      <c r="H645" s="209">
        <v>543.39999999999998</v>
      </c>
      <c r="I645" s="210"/>
      <c r="J645" s="211">
        <f>ROUND(I645*H645,2)</f>
        <v>0</v>
      </c>
      <c r="K645" s="207" t="s">
        <v>134</v>
      </c>
      <c r="L645" s="45"/>
      <c r="M645" s="212" t="s">
        <v>19</v>
      </c>
      <c r="N645" s="213" t="s">
        <v>43</v>
      </c>
      <c r="O645" s="85"/>
      <c r="P645" s="214">
        <f>O645*H645</f>
        <v>0</v>
      </c>
      <c r="Q645" s="214">
        <v>0.027060000000000001</v>
      </c>
      <c r="R645" s="214">
        <f>Q645*H645</f>
        <v>14.704404</v>
      </c>
      <c r="S645" s="214">
        <v>0</v>
      </c>
      <c r="T645" s="215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16" t="s">
        <v>230</v>
      </c>
      <c r="AT645" s="216" t="s">
        <v>130</v>
      </c>
      <c r="AU645" s="216" t="s">
        <v>82</v>
      </c>
      <c r="AY645" s="18" t="s">
        <v>128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8" t="s">
        <v>80</v>
      </c>
      <c r="BK645" s="217">
        <f>ROUND(I645*H645,2)</f>
        <v>0</v>
      </c>
      <c r="BL645" s="18" t="s">
        <v>230</v>
      </c>
      <c r="BM645" s="216" t="s">
        <v>1455</v>
      </c>
    </row>
    <row r="646" s="2" customFormat="1">
      <c r="A646" s="39"/>
      <c r="B646" s="40"/>
      <c r="C646" s="41"/>
      <c r="D646" s="218" t="s">
        <v>137</v>
      </c>
      <c r="E646" s="41"/>
      <c r="F646" s="219" t="s">
        <v>1456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137</v>
      </c>
      <c r="AU646" s="18" t="s">
        <v>82</v>
      </c>
    </row>
    <row r="647" s="13" customFormat="1">
      <c r="A647" s="13"/>
      <c r="B647" s="223"/>
      <c r="C647" s="224"/>
      <c r="D647" s="225" t="s">
        <v>139</v>
      </c>
      <c r="E647" s="226" t="s">
        <v>19</v>
      </c>
      <c r="F647" s="227" t="s">
        <v>1457</v>
      </c>
      <c r="G647" s="224"/>
      <c r="H647" s="228">
        <v>543.39999999999998</v>
      </c>
      <c r="I647" s="229"/>
      <c r="J647" s="224"/>
      <c r="K647" s="224"/>
      <c r="L647" s="230"/>
      <c r="M647" s="231"/>
      <c r="N647" s="232"/>
      <c r="O647" s="232"/>
      <c r="P647" s="232"/>
      <c r="Q647" s="232"/>
      <c r="R647" s="232"/>
      <c r="S647" s="232"/>
      <c r="T647" s="23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4" t="s">
        <v>139</v>
      </c>
      <c r="AU647" s="234" t="s">
        <v>82</v>
      </c>
      <c r="AV647" s="13" t="s">
        <v>82</v>
      </c>
      <c r="AW647" s="13" t="s">
        <v>34</v>
      </c>
      <c r="AX647" s="13" t="s">
        <v>80</v>
      </c>
      <c r="AY647" s="234" t="s">
        <v>128</v>
      </c>
    </row>
    <row r="648" s="2" customFormat="1" ht="16.5" customHeight="1">
      <c r="A648" s="39"/>
      <c r="B648" s="40"/>
      <c r="C648" s="205" t="s">
        <v>1458</v>
      </c>
      <c r="D648" s="205" t="s">
        <v>130</v>
      </c>
      <c r="E648" s="206" t="s">
        <v>1459</v>
      </c>
      <c r="F648" s="207" t="s">
        <v>1460</v>
      </c>
      <c r="G648" s="208" t="s">
        <v>133</v>
      </c>
      <c r="H648" s="209">
        <v>543.39999999999998</v>
      </c>
      <c r="I648" s="210"/>
      <c r="J648" s="211">
        <f>ROUND(I648*H648,2)</f>
        <v>0</v>
      </c>
      <c r="K648" s="207" t="s">
        <v>134</v>
      </c>
      <c r="L648" s="45"/>
      <c r="M648" s="212" t="s">
        <v>19</v>
      </c>
      <c r="N648" s="213" t="s">
        <v>43</v>
      </c>
      <c r="O648" s="85"/>
      <c r="P648" s="214">
        <f>O648*H648</f>
        <v>0</v>
      </c>
      <c r="Q648" s="214">
        <v>0.0050000000000000001</v>
      </c>
      <c r="R648" s="214">
        <f>Q648*H648</f>
        <v>2.7170000000000001</v>
      </c>
      <c r="S648" s="214">
        <v>0</v>
      </c>
      <c r="T648" s="215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16" t="s">
        <v>230</v>
      </c>
      <c r="AT648" s="216" t="s">
        <v>130</v>
      </c>
      <c r="AU648" s="216" t="s">
        <v>82</v>
      </c>
      <c r="AY648" s="18" t="s">
        <v>128</v>
      </c>
      <c r="BE648" s="217">
        <f>IF(N648="základní",J648,0)</f>
        <v>0</v>
      </c>
      <c r="BF648" s="217">
        <f>IF(N648="snížená",J648,0)</f>
        <v>0</v>
      </c>
      <c r="BG648" s="217">
        <f>IF(N648="zákl. přenesená",J648,0)</f>
        <v>0</v>
      </c>
      <c r="BH648" s="217">
        <f>IF(N648="sníž. přenesená",J648,0)</f>
        <v>0</v>
      </c>
      <c r="BI648" s="217">
        <f>IF(N648="nulová",J648,0)</f>
        <v>0</v>
      </c>
      <c r="BJ648" s="18" t="s">
        <v>80</v>
      </c>
      <c r="BK648" s="217">
        <f>ROUND(I648*H648,2)</f>
        <v>0</v>
      </c>
      <c r="BL648" s="18" t="s">
        <v>230</v>
      </c>
      <c r="BM648" s="216" t="s">
        <v>1461</v>
      </c>
    </row>
    <row r="649" s="2" customFormat="1">
      <c r="A649" s="39"/>
      <c r="B649" s="40"/>
      <c r="C649" s="41"/>
      <c r="D649" s="218" t="s">
        <v>137</v>
      </c>
      <c r="E649" s="41"/>
      <c r="F649" s="219" t="s">
        <v>1462</v>
      </c>
      <c r="G649" s="41"/>
      <c r="H649" s="41"/>
      <c r="I649" s="220"/>
      <c r="J649" s="41"/>
      <c r="K649" s="41"/>
      <c r="L649" s="45"/>
      <c r="M649" s="221"/>
      <c r="N649" s="222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137</v>
      </c>
      <c r="AU649" s="18" t="s">
        <v>82</v>
      </c>
    </row>
    <row r="650" s="13" customFormat="1">
      <c r="A650" s="13"/>
      <c r="B650" s="223"/>
      <c r="C650" s="224"/>
      <c r="D650" s="225" t="s">
        <v>139</v>
      </c>
      <c r="E650" s="226" t="s">
        <v>19</v>
      </c>
      <c r="F650" s="227" t="s">
        <v>1117</v>
      </c>
      <c r="G650" s="224"/>
      <c r="H650" s="228">
        <v>543.39999999999998</v>
      </c>
      <c r="I650" s="229"/>
      <c r="J650" s="224"/>
      <c r="K650" s="224"/>
      <c r="L650" s="230"/>
      <c r="M650" s="231"/>
      <c r="N650" s="232"/>
      <c r="O650" s="232"/>
      <c r="P650" s="232"/>
      <c r="Q650" s="232"/>
      <c r="R650" s="232"/>
      <c r="S650" s="232"/>
      <c r="T650" s="23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4" t="s">
        <v>139</v>
      </c>
      <c r="AU650" s="234" t="s">
        <v>82</v>
      </c>
      <c r="AV650" s="13" t="s">
        <v>82</v>
      </c>
      <c r="AW650" s="13" t="s">
        <v>34</v>
      </c>
      <c r="AX650" s="13" t="s">
        <v>80</v>
      </c>
      <c r="AY650" s="234" t="s">
        <v>128</v>
      </c>
    </row>
    <row r="651" s="2" customFormat="1" ht="16.5" customHeight="1">
      <c r="A651" s="39"/>
      <c r="B651" s="40"/>
      <c r="C651" s="205" t="s">
        <v>1463</v>
      </c>
      <c r="D651" s="205" t="s">
        <v>130</v>
      </c>
      <c r="E651" s="206" t="s">
        <v>1464</v>
      </c>
      <c r="F651" s="207" t="s">
        <v>1465</v>
      </c>
      <c r="G651" s="208" t="s">
        <v>133</v>
      </c>
      <c r="H651" s="209">
        <v>543.39999999999998</v>
      </c>
      <c r="I651" s="210"/>
      <c r="J651" s="211">
        <f>ROUND(I651*H651,2)</f>
        <v>0</v>
      </c>
      <c r="K651" s="207" t="s">
        <v>134</v>
      </c>
      <c r="L651" s="45"/>
      <c r="M651" s="212" t="s">
        <v>19</v>
      </c>
      <c r="N651" s="213" t="s">
        <v>43</v>
      </c>
      <c r="O651" s="85"/>
      <c r="P651" s="214">
        <f>O651*H651</f>
        <v>0</v>
      </c>
      <c r="Q651" s="214">
        <v>0.0050000000000000001</v>
      </c>
      <c r="R651" s="214">
        <f>Q651*H651</f>
        <v>2.7170000000000001</v>
      </c>
      <c r="S651" s="214">
        <v>0</v>
      </c>
      <c r="T651" s="215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16" t="s">
        <v>230</v>
      </c>
      <c r="AT651" s="216" t="s">
        <v>130</v>
      </c>
      <c r="AU651" s="216" t="s">
        <v>82</v>
      </c>
      <c r="AY651" s="18" t="s">
        <v>128</v>
      </c>
      <c r="BE651" s="217">
        <f>IF(N651="základní",J651,0)</f>
        <v>0</v>
      </c>
      <c r="BF651" s="217">
        <f>IF(N651="snížená",J651,0)</f>
        <v>0</v>
      </c>
      <c r="BG651" s="217">
        <f>IF(N651="zákl. přenesená",J651,0)</f>
        <v>0</v>
      </c>
      <c r="BH651" s="217">
        <f>IF(N651="sníž. přenesená",J651,0)</f>
        <v>0</v>
      </c>
      <c r="BI651" s="217">
        <f>IF(N651="nulová",J651,0)</f>
        <v>0</v>
      </c>
      <c r="BJ651" s="18" t="s">
        <v>80</v>
      </c>
      <c r="BK651" s="217">
        <f>ROUND(I651*H651,2)</f>
        <v>0</v>
      </c>
      <c r="BL651" s="18" t="s">
        <v>230</v>
      </c>
      <c r="BM651" s="216" t="s">
        <v>1466</v>
      </c>
    </row>
    <row r="652" s="2" customFormat="1">
      <c r="A652" s="39"/>
      <c r="B652" s="40"/>
      <c r="C652" s="41"/>
      <c r="D652" s="218" t="s">
        <v>137</v>
      </c>
      <c r="E652" s="41"/>
      <c r="F652" s="219" t="s">
        <v>1467</v>
      </c>
      <c r="G652" s="41"/>
      <c r="H652" s="41"/>
      <c r="I652" s="220"/>
      <c r="J652" s="41"/>
      <c r="K652" s="41"/>
      <c r="L652" s="45"/>
      <c r="M652" s="221"/>
      <c r="N652" s="222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137</v>
      </c>
      <c r="AU652" s="18" t="s">
        <v>82</v>
      </c>
    </row>
    <row r="653" s="2" customFormat="1" ht="16.5" customHeight="1">
      <c r="A653" s="39"/>
      <c r="B653" s="40"/>
      <c r="C653" s="205" t="s">
        <v>1468</v>
      </c>
      <c r="D653" s="205" t="s">
        <v>130</v>
      </c>
      <c r="E653" s="206" t="s">
        <v>1469</v>
      </c>
      <c r="F653" s="207" t="s">
        <v>1470</v>
      </c>
      <c r="G653" s="208" t="s">
        <v>133</v>
      </c>
      <c r="H653" s="209">
        <v>67.299999999999997</v>
      </c>
      <c r="I653" s="210"/>
      <c r="J653" s="211">
        <f>ROUND(I653*H653,2)</f>
        <v>0</v>
      </c>
      <c r="K653" s="207" t="s">
        <v>19</v>
      </c>
      <c r="L653" s="45"/>
      <c r="M653" s="212" t="s">
        <v>19</v>
      </c>
      <c r="N653" s="213" t="s">
        <v>43</v>
      </c>
      <c r="O653" s="85"/>
      <c r="P653" s="214">
        <f>O653*H653</f>
        <v>0</v>
      </c>
      <c r="Q653" s="214">
        <v>0.0166</v>
      </c>
      <c r="R653" s="214">
        <f>Q653*H653</f>
        <v>1.1171800000000001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230</v>
      </c>
      <c r="AT653" s="216" t="s">
        <v>130</v>
      </c>
      <c r="AU653" s="216" t="s">
        <v>82</v>
      </c>
      <c r="AY653" s="18" t="s">
        <v>128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80</v>
      </c>
      <c r="BK653" s="217">
        <f>ROUND(I653*H653,2)</f>
        <v>0</v>
      </c>
      <c r="BL653" s="18" t="s">
        <v>230</v>
      </c>
      <c r="BM653" s="216" t="s">
        <v>1471</v>
      </c>
    </row>
    <row r="654" s="13" customFormat="1">
      <c r="A654" s="13"/>
      <c r="B654" s="223"/>
      <c r="C654" s="224"/>
      <c r="D654" s="225" t="s">
        <v>139</v>
      </c>
      <c r="E654" s="226" t="s">
        <v>19</v>
      </c>
      <c r="F654" s="227" t="s">
        <v>1472</v>
      </c>
      <c r="G654" s="224"/>
      <c r="H654" s="228">
        <v>67.299999999999997</v>
      </c>
      <c r="I654" s="229"/>
      <c r="J654" s="224"/>
      <c r="K654" s="224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139</v>
      </c>
      <c r="AU654" s="234" t="s">
        <v>82</v>
      </c>
      <c r="AV654" s="13" t="s">
        <v>82</v>
      </c>
      <c r="AW654" s="13" t="s">
        <v>34</v>
      </c>
      <c r="AX654" s="13" t="s">
        <v>80</v>
      </c>
      <c r="AY654" s="234" t="s">
        <v>128</v>
      </c>
    </row>
    <row r="655" s="2" customFormat="1" ht="33" customHeight="1">
      <c r="A655" s="39"/>
      <c r="B655" s="40"/>
      <c r="C655" s="205" t="s">
        <v>1473</v>
      </c>
      <c r="D655" s="205" t="s">
        <v>130</v>
      </c>
      <c r="E655" s="206" t="s">
        <v>1474</v>
      </c>
      <c r="F655" s="207" t="s">
        <v>1475</v>
      </c>
      <c r="G655" s="208" t="s">
        <v>133</v>
      </c>
      <c r="H655" s="209">
        <v>650</v>
      </c>
      <c r="I655" s="210"/>
      <c r="J655" s="211">
        <f>ROUND(I655*H655,2)</f>
        <v>0</v>
      </c>
      <c r="K655" s="207" t="s">
        <v>134</v>
      </c>
      <c r="L655" s="45"/>
      <c r="M655" s="212" t="s">
        <v>19</v>
      </c>
      <c r="N655" s="213" t="s">
        <v>43</v>
      </c>
      <c r="O655" s="85"/>
      <c r="P655" s="214">
        <f>O655*H655</f>
        <v>0</v>
      </c>
      <c r="Q655" s="214">
        <v>0.028459999999999999</v>
      </c>
      <c r="R655" s="214">
        <f>Q655*H655</f>
        <v>18.498999999999999</v>
      </c>
      <c r="S655" s="214">
        <v>0</v>
      </c>
      <c r="T655" s="215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16" t="s">
        <v>230</v>
      </c>
      <c r="AT655" s="216" t="s">
        <v>130</v>
      </c>
      <c r="AU655" s="216" t="s">
        <v>82</v>
      </c>
      <c r="AY655" s="18" t="s">
        <v>128</v>
      </c>
      <c r="BE655" s="217">
        <f>IF(N655="základní",J655,0)</f>
        <v>0</v>
      </c>
      <c r="BF655" s="217">
        <f>IF(N655="snížená",J655,0)</f>
        <v>0</v>
      </c>
      <c r="BG655" s="217">
        <f>IF(N655="zákl. přenesená",J655,0)</f>
        <v>0</v>
      </c>
      <c r="BH655" s="217">
        <f>IF(N655="sníž. přenesená",J655,0)</f>
        <v>0</v>
      </c>
      <c r="BI655" s="217">
        <f>IF(N655="nulová",J655,0)</f>
        <v>0</v>
      </c>
      <c r="BJ655" s="18" t="s">
        <v>80</v>
      </c>
      <c r="BK655" s="217">
        <f>ROUND(I655*H655,2)</f>
        <v>0</v>
      </c>
      <c r="BL655" s="18" t="s">
        <v>230</v>
      </c>
      <c r="BM655" s="216" t="s">
        <v>1476</v>
      </c>
    </row>
    <row r="656" s="2" customFormat="1">
      <c r="A656" s="39"/>
      <c r="B656" s="40"/>
      <c r="C656" s="41"/>
      <c r="D656" s="218" t="s">
        <v>137</v>
      </c>
      <c r="E656" s="41"/>
      <c r="F656" s="219" t="s">
        <v>1477</v>
      </c>
      <c r="G656" s="41"/>
      <c r="H656" s="41"/>
      <c r="I656" s="220"/>
      <c r="J656" s="41"/>
      <c r="K656" s="41"/>
      <c r="L656" s="45"/>
      <c r="M656" s="221"/>
      <c r="N656" s="222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137</v>
      </c>
      <c r="AU656" s="18" t="s">
        <v>82</v>
      </c>
    </row>
    <row r="657" s="13" customFormat="1">
      <c r="A657" s="13"/>
      <c r="B657" s="223"/>
      <c r="C657" s="224"/>
      <c r="D657" s="225" t="s">
        <v>139</v>
      </c>
      <c r="E657" s="226" t="s">
        <v>19</v>
      </c>
      <c r="F657" s="227" t="s">
        <v>1446</v>
      </c>
      <c r="G657" s="224"/>
      <c r="H657" s="228">
        <v>650</v>
      </c>
      <c r="I657" s="229"/>
      <c r="J657" s="224"/>
      <c r="K657" s="224"/>
      <c r="L657" s="230"/>
      <c r="M657" s="231"/>
      <c r="N657" s="232"/>
      <c r="O657" s="232"/>
      <c r="P657" s="232"/>
      <c r="Q657" s="232"/>
      <c r="R657" s="232"/>
      <c r="S657" s="232"/>
      <c r="T657" s="23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4" t="s">
        <v>139</v>
      </c>
      <c r="AU657" s="234" t="s">
        <v>82</v>
      </c>
      <c r="AV657" s="13" t="s">
        <v>82</v>
      </c>
      <c r="AW657" s="13" t="s">
        <v>34</v>
      </c>
      <c r="AX657" s="13" t="s">
        <v>80</v>
      </c>
      <c r="AY657" s="234" t="s">
        <v>128</v>
      </c>
    </row>
    <row r="658" s="2" customFormat="1" ht="21.75" customHeight="1">
      <c r="A658" s="39"/>
      <c r="B658" s="40"/>
      <c r="C658" s="205" t="s">
        <v>1478</v>
      </c>
      <c r="D658" s="205" t="s">
        <v>130</v>
      </c>
      <c r="E658" s="206" t="s">
        <v>1479</v>
      </c>
      <c r="F658" s="207" t="s">
        <v>1480</v>
      </c>
      <c r="G658" s="208" t="s">
        <v>305</v>
      </c>
      <c r="H658" s="209">
        <v>8</v>
      </c>
      <c r="I658" s="210"/>
      <c r="J658" s="211">
        <f>ROUND(I658*H658,2)</f>
        <v>0</v>
      </c>
      <c r="K658" s="207" t="s">
        <v>134</v>
      </c>
      <c r="L658" s="45"/>
      <c r="M658" s="212" t="s">
        <v>19</v>
      </c>
      <c r="N658" s="213" t="s">
        <v>43</v>
      </c>
      <c r="O658" s="85"/>
      <c r="P658" s="214">
        <f>O658*H658</f>
        <v>0</v>
      </c>
      <c r="Q658" s="214">
        <v>0.00022000000000000001</v>
      </c>
      <c r="R658" s="214">
        <f>Q658*H658</f>
        <v>0.0017600000000000001</v>
      </c>
      <c r="S658" s="214">
        <v>0</v>
      </c>
      <c r="T658" s="21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6" t="s">
        <v>230</v>
      </c>
      <c r="AT658" s="216" t="s">
        <v>130</v>
      </c>
      <c r="AU658" s="216" t="s">
        <v>82</v>
      </c>
      <c r="AY658" s="18" t="s">
        <v>128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8" t="s">
        <v>80</v>
      </c>
      <c r="BK658" s="217">
        <f>ROUND(I658*H658,2)</f>
        <v>0</v>
      </c>
      <c r="BL658" s="18" t="s">
        <v>230</v>
      </c>
      <c r="BM658" s="216" t="s">
        <v>1481</v>
      </c>
    </row>
    <row r="659" s="2" customFormat="1">
      <c r="A659" s="39"/>
      <c r="B659" s="40"/>
      <c r="C659" s="41"/>
      <c r="D659" s="218" t="s">
        <v>137</v>
      </c>
      <c r="E659" s="41"/>
      <c r="F659" s="219" t="s">
        <v>1482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137</v>
      </c>
      <c r="AU659" s="18" t="s">
        <v>82</v>
      </c>
    </row>
    <row r="660" s="13" customFormat="1">
      <c r="A660" s="13"/>
      <c r="B660" s="223"/>
      <c r="C660" s="224"/>
      <c r="D660" s="225" t="s">
        <v>139</v>
      </c>
      <c r="E660" s="226" t="s">
        <v>19</v>
      </c>
      <c r="F660" s="227" t="s">
        <v>1483</v>
      </c>
      <c r="G660" s="224"/>
      <c r="H660" s="228">
        <v>6</v>
      </c>
      <c r="I660" s="229"/>
      <c r="J660" s="224"/>
      <c r="K660" s="224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139</v>
      </c>
      <c r="AU660" s="234" t="s">
        <v>82</v>
      </c>
      <c r="AV660" s="13" t="s">
        <v>82</v>
      </c>
      <c r="AW660" s="13" t="s">
        <v>34</v>
      </c>
      <c r="AX660" s="13" t="s">
        <v>72</v>
      </c>
      <c r="AY660" s="234" t="s">
        <v>128</v>
      </c>
    </row>
    <row r="661" s="13" customFormat="1">
      <c r="A661" s="13"/>
      <c r="B661" s="223"/>
      <c r="C661" s="224"/>
      <c r="D661" s="225" t="s">
        <v>139</v>
      </c>
      <c r="E661" s="226" t="s">
        <v>19</v>
      </c>
      <c r="F661" s="227" t="s">
        <v>1484</v>
      </c>
      <c r="G661" s="224"/>
      <c r="H661" s="228">
        <v>2</v>
      </c>
      <c r="I661" s="229"/>
      <c r="J661" s="224"/>
      <c r="K661" s="224"/>
      <c r="L661" s="230"/>
      <c r="M661" s="231"/>
      <c r="N661" s="232"/>
      <c r="O661" s="232"/>
      <c r="P661" s="232"/>
      <c r="Q661" s="232"/>
      <c r="R661" s="232"/>
      <c r="S661" s="232"/>
      <c r="T661" s="23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4" t="s">
        <v>139</v>
      </c>
      <c r="AU661" s="234" t="s">
        <v>82</v>
      </c>
      <c r="AV661" s="13" t="s">
        <v>82</v>
      </c>
      <c r="AW661" s="13" t="s">
        <v>34</v>
      </c>
      <c r="AX661" s="13" t="s">
        <v>72</v>
      </c>
      <c r="AY661" s="234" t="s">
        <v>128</v>
      </c>
    </row>
    <row r="662" s="14" customFormat="1">
      <c r="A662" s="14"/>
      <c r="B662" s="235"/>
      <c r="C662" s="236"/>
      <c r="D662" s="225" t="s">
        <v>139</v>
      </c>
      <c r="E662" s="237" t="s">
        <v>19</v>
      </c>
      <c r="F662" s="238" t="s">
        <v>153</v>
      </c>
      <c r="G662" s="236"/>
      <c r="H662" s="239">
        <v>8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139</v>
      </c>
      <c r="AU662" s="245" t="s">
        <v>82</v>
      </c>
      <c r="AV662" s="14" t="s">
        <v>135</v>
      </c>
      <c r="AW662" s="14" t="s">
        <v>34</v>
      </c>
      <c r="AX662" s="14" t="s">
        <v>80</v>
      </c>
      <c r="AY662" s="245" t="s">
        <v>128</v>
      </c>
    </row>
    <row r="663" s="2" customFormat="1" ht="21.75" customHeight="1">
      <c r="A663" s="39"/>
      <c r="B663" s="40"/>
      <c r="C663" s="246" t="s">
        <v>1485</v>
      </c>
      <c r="D663" s="246" t="s">
        <v>414</v>
      </c>
      <c r="E663" s="247" t="s">
        <v>1486</v>
      </c>
      <c r="F663" s="248" t="s">
        <v>1487</v>
      </c>
      <c r="G663" s="249" t="s">
        <v>305</v>
      </c>
      <c r="H663" s="250">
        <v>6</v>
      </c>
      <c r="I663" s="251"/>
      <c r="J663" s="252">
        <f>ROUND(I663*H663,2)</f>
        <v>0</v>
      </c>
      <c r="K663" s="248" t="s">
        <v>134</v>
      </c>
      <c r="L663" s="253"/>
      <c r="M663" s="254" t="s">
        <v>19</v>
      </c>
      <c r="N663" s="255" t="s">
        <v>43</v>
      </c>
      <c r="O663" s="85"/>
      <c r="P663" s="214">
        <f>O663*H663</f>
        <v>0</v>
      </c>
      <c r="Q663" s="214">
        <v>0.012250000000000001</v>
      </c>
      <c r="R663" s="214">
        <f>Q663*H663</f>
        <v>0.07350000000000001</v>
      </c>
      <c r="S663" s="214">
        <v>0</v>
      </c>
      <c r="T663" s="215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16" t="s">
        <v>334</v>
      </c>
      <c r="AT663" s="216" t="s">
        <v>414</v>
      </c>
      <c r="AU663" s="216" t="s">
        <v>82</v>
      </c>
      <c r="AY663" s="18" t="s">
        <v>128</v>
      </c>
      <c r="BE663" s="217">
        <f>IF(N663="základní",J663,0)</f>
        <v>0</v>
      </c>
      <c r="BF663" s="217">
        <f>IF(N663="snížená",J663,0)</f>
        <v>0</v>
      </c>
      <c r="BG663" s="217">
        <f>IF(N663="zákl. přenesená",J663,0)</f>
        <v>0</v>
      </c>
      <c r="BH663" s="217">
        <f>IF(N663="sníž. přenesená",J663,0)</f>
        <v>0</v>
      </c>
      <c r="BI663" s="217">
        <f>IF(N663="nulová",J663,0)</f>
        <v>0</v>
      </c>
      <c r="BJ663" s="18" t="s">
        <v>80</v>
      </c>
      <c r="BK663" s="217">
        <f>ROUND(I663*H663,2)</f>
        <v>0</v>
      </c>
      <c r="BL663" s="18" t="s">
        <v>230</v>
      </c>
      <c r="BM663" s="216" t="s">
        <v>1488</v>
      </c>
    </row>
    <row r="664" s="2" customFormat="1" ht="21.75" customHeight="1">
      <c r="A664" s="39"/>
      <c r="B664" s="40"/>
      <c r="C664" s="246" t="s">
        <v>1489</v>
      </c>
      <c r="D664" s="246" t="s">
        <v>414</v>
      </c>
      <c r="E664" s="247" t="s">
        <v>1490</v>
      </c>
      <c r="F664" s="248" t="s">
        <v>1491</v>
      </c>
      <c r="G664" s="249" t="s">
        <v>305</v>
      </c>
      <c r="H664" s="250">
        <v>2</v>
      </c>
      <c r="I664" s="251"/>
      <c r="J664" s="252">
        <f>ROUND(I664*H664,2)</f>
        <v>0</v>
      </c>
      <c r="K664" s="248" t="s">
        <v>134</v>
      </c>
      <c r="L664" s="253"/>
      <c r="M664" s="254" t="s">
        <v>19</v>
      </c>
      <c r="N664" s="255" t="s">
        <v>43</v>
      </c>
      <c r="O664" s="85"/>
      <c r="P664" s="214">
        <f>O664*H664</f>
        <v>0</v>
      </c>
      <c r="Q664" s="214">
        <v>0.01272</v>
      </c>
      <c r="R664" s="214">
        <f>Q664*H664</f>
        <v>0.025440000000000001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334</v>
      </c>
      <c r="AT664" s="216" t="s">
        <v>414</v>
      </c>
      <c r="AU664" s="216" t="s">
        <v>82</v>
      </c>
      <c r="AY664" s="18" t="s">
        <v>128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80</v>
      </c>
      <c r="BK664" s="217">
        <f>ROUND(I664*H664,2)</f>
        <v>0</v>
      </c>
      <c r="BL664" s="18" t="s">
        <v>230</v>
      </c>
      <c r="BM664" s="216" t="s">
        <v>1492</v>
      </c>
    </row>
    <row r="665" s="2" customFormat="1" ht="24.15" customHeight="1">
      <c r="A665" s="39"/>
      <c r="B665" s="40"/>
      <c r="C665" s="205" t="s">
        <v>1493</v>
      </c>
      <c r="D665" s="205" t="s">
        <v>130</v>
      </c>
      <c r="E665" s="206" t="s">
        <v>1494</v>
      </c>
      <c r="F665" s="207" t="s">
        <v>1495</v>
      </c>
      <c r="G665" s="208" t="s">
        <v>258</v>
      </c>
      <c r="H665" s="209">
        <v>147.12000000000001</v>
      </c>
      <c r="I665" s="210"/>
      <c r="J665" s="211">
        <f>ROUND(I665*H665,2)</f>
        <v>0</v>
      </c>
      <c r="K665" s="207" t="s">
        <v>134</v>
      </c>
      <c r="L665" s="45"/>
      <c r="M665" s="212" t="s">
        <v>19</v>
      </c>
      <c r="N665" s="213" t="s">
        <v>43</v>
      </c>
      <c r="O665" s="85"/>
      <c r="P665" s="214">
        <f>O665*H665</f>
        <v>0</v>
      </c>
      <c r="Q665" s="214">
        <v>0.0055399999999999998</v>
      </c>
      <c r="R665" s="214">
        <f>Q665*H665</f>
        <v>0.81504480000000001</v>
      </c>
      <c r="S665" s="214">
        <v>0</v>
      </c>
      <c r="T665" s="215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16" t="s">
        <v>230</v>
      </c>
      <c r="AT665" s="216" t="s">
        <v>130</v>
      </c>
      <c r="AU665" s="216" t="s">
        <v>82</v>
      </c>
      <c r="AY665" s="18" t="s">
        <v>128</v>
      </c>
      <c r="BE665" s="217">
        <f>IF(N665="základní",J665,0)</f>
        <v>0</v>
      </c>
      <c r="BF665" s="217">
        <f>IF(N665="snížená",J665,0)</f>
        <v>0</v>
      </c>
      <c r="BG665" s="217">
        <f>IF(N665="zákl. přenesená",J665,0)</f>
        <v>0</v>
      </c>
      <c r="BH665" s="217">
        <f>IF(N665="sníž. přenesená",J665,0)</f>
        <v>0</v>
      </c>
      <c r="BI665" s="217">
        <f>IF(N665="nulová",J665,0)</f>
        <v>0</v>
      </c>
      <c r="BJ665" s="18" t="s">
        <v>80</v>
      </c>
      <c r="BK665" s="217">
        <f>ROUND(I665*H665,2)</f>
        <v>0</v>
      </c>
      <c r="BL665" s="18" t="s">
        <v>230</v>
      </c>
      <c r="BM665" s="216" t="s">
        <v>1496</v>
      </c>
    </row>
    <row r="666" s="2" customFormat="1">
      <c r="A666" s="39"/>
      <c r="B666" s="40"/>
      <c r="C666" s="41"/>
      <c r="D666" s="218" t="s">
        <v>137</v>
      </c>
      <c r="E666" s="41"/>
      <c r="F666" s="219" t="s">
        <v>1497</v>
      </c>
      <c r="G666" s="41"/>
      <c r="H666" s="41"/>
      <c r="I666" s="220"/>
      <c r="J666" s="41"/>
      <c r="K666" s="41"/>
      <c r="L666" s="45"/>
      <c r="M666" s="221"/>
      <c r="N666" s="222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137</v>
      </c>
      <c r="AU666" s="18" t="s">
        <v>82</v>
      </c>
    </row>
    <row r="667" s="13" customFormat="1">
      <c r="A667" s="13"/>
      <c r="B667" s="223"/>
      <c r="C667" s="224"/>
      <c r="D667" s="225" t="s">
        <v>139</v>
      </c>
      <c r="E667" s="226" t="s">
        <v>19</v>
      </c>
      <c r="F667" s="227" t="s">
        <v>1498</v>
      </c>
      <c r="G667" s="224"/>
      <c r="H667" s="228">
        <v>137.12000000000001</v>
      </c>
      <c r="I667" s="229"/>
      <c r="J667" s="224"/>
      <c r="K667" s="224"/>
      <c r="L667" s="230"/>
      <c r="M667" s="231"/>
      <c r="N667" s="232"/>
      <c r="O667" s="232"/>
      <c r="P667" s="232"/>
      <c r="Q667" s="232"/>
      <c r="R667" s="232"/>
      <c r="S667" s="232"/>
      <c r="T667" s="23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4" t="s">
        <v>139</v>
      </c>
      <c r="AU667" s="234" t="s">
        <v>82</v>
      </c>
      <c r="AV667" s="13" t="s">
        <v>82</v>
      </c>
      <c r="AW667" s="13" t="s">
        <v>34</v>
      </c>
      <c r="AX667" s="13" t="s">
        <v>72</v>
      </c>
      <c r="AY667" s="234" t="s">
        <v>128</v>
      </c>
    </row>
    <row r="668" s="13" customFormat="1">
      <c r="A668" s="13"/>
      <c r="B668" s="223"/>
      <c r="C668" s="224"/>
      <c r="D668" s="225" t="s">
        <v>139</v>
      </c>
      <c r="E668" s="226" t="s">
        <v>19</v>
      </c>
      <c r="F668" s="227" t="s">
        <v>1499</v>
      </c>
      <c r="G668" s="224"/>
      <c r="H668" s="228">
        <v>10</v>
      </c>
      <c r="I668" s="229"/>
      <c r="J668" s="224"/>
      <c r="K668" s="224"/>
      <c r="L668" s="230"/>
      <c r="M668" s="231"/>
      <c r="N668" s="232"/>
      <c r="O668" s="232"/>
      <c r="P668" s="232"/>
      <c r="Q668" s="232"/>
      <c r="R668" s="232"/>
      <c r="S668" s="232"/>
      <c r="T668" s="23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4" t="s">
        <v>139</v>
      </c>
      <c r="AU668" s="234" t="s">
        <v>82</v>
      </c>
      <c r="AV668" s="13" t="s">
        <v>82</v>
      </c>
      <c r="AW668" s="13" t="s">
        <v>34</v>
      </c>
      <c r="AX668" s="13" t="s">
        <v>72</v>
      </c>
      <c r="AY668" s="234" t="s">
        <v>128</v>
      </c>
    </row>
    <row r="669" s="14" customFormat="1">
      <c r="A669" s="14"/>
      <c r="B669" s="235"/>
      <c r="C669" s="236"/>
      <c r="D669" s="225" t="s">
        <v>139</v>
      </c>
      <c r="E669" s="237" t="s">
        <v>19</v>
      </c>
      <c r="F669" s="238" t="s">
        <v>153</v>
      </c>
      <c r="G669" s="236"/>
      <c r="H669" s="239">
        <v>147.12000000000001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139</v>
      </c>
      <c r="AU669" s="245" t="s">
        <v>82</v>
      </c>
      <c r="AV669" s="14" t="s">
        <v>135</v>
      </c>
      <c r="AW669" s="14" t="s">
        <v>34</v>
      </c>
      <c r="AX669" s="14" t="s">
        <v>80</v>
      </c>
      <c r="AY669" s="245" t="s">
        <v>128</v>
      </c>
    </row>
    <row r="670" s="2" customFormat="1" ht="24.15" customHeight="1">
      <c r="A670" s="39"/>
      <c r="B670" s="40"/>
      <c r="C670" s="205" t="s">
        <v>1500</v>
      </c>
      <c r="D670" s="205" t="s">
        <v>130</v>
      </c>
      <c r="E670" s="206" t="s">
        <v>1501</v>
      </c>
      <c r="F670" s="207" t="s">
        <v>1502</v>
      </c>
      <c r="G670" s="208" t="s">
        <v>258</v>
      </c>
      <c r="H670" s="209">
        <v>10.5</v>
      </c>
      <c r="I670" s="210"/>
      <c r="J670" s="211">
        <f>ROUND(I670*H670,2)</f>
        <v>0</v>
      </c>
      <c r="K670" s="207" t="s">
        <v>134</v>
      </c>
      <c r="L670" s="45"/>
      <c r="M670" s="212" t="s">
        <v>19</v>
      </c>
      <c r="N670" s="213" t="s">
        <v>43</v>
      </c>
      <c r="O670" s="85"/>
      <c r="P670" s="214">
        <f>O670*H670</f>
        <v>0</v>
      </c>
      <c r="Q670" s="214">
        <v>0.029989999999999999</v>
      </c>
      <c r="R670" s="214">
        <f>Q670*H670</f>
        <v>0.31489499999999998</v>
      </c>
      <c r="S670" s="214">
        <v>0</v>
      </c>
      <c r="T670" s="215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16" t="s">
        <v>230</v>
      </c>
      <c r="AT670" s="216" t="s">
        <v>130</v>
      </c>
      <c r="AU670" s="216" t="s">
        <v>82</v>
      </c>
      <c r="AY670" s="18" t="s">
        <v>128</v>
      </c>
      <c r="BE670" s="217">
        <f>IF(N670="základní",J670,0)</f>
        <v>0</v>
      </c>
      <c r="BF670" s="217">
        <f>IF(N670="snížená",J670,0)</f>
        <v>0</v>
      </c>
      <c r="BG670" s="217">
        <f>IF(N670="zákl. přenesená",J670,0)</f>
        <v>0</v>
      </c>
      <c r="BH670" s="217">
        <f>IF(N670="sníž. přenesená",J670,0)</f>
        <v>0</v>
      </c>
      <c r="BI670" s="217">
        <f>IF(N670="nulová",J670,0)</f>
        <v>0</v>
      </c>
      <c r="BJ670" s="18" t="s">
        <v>80</v>
      </c>
      <c r="BK670" s="217">
        <f>ROUND(I670*H670,2)</f>
        <v>0</v>
      </c>
      <c r="BL670" s="18" t="s">
        <v>230</v>
      </c>
      <c r="BM670" s="216" t="s">
        <v>1503</v>
      </c>
    </row>
    <row r="671" s="2" customFormat="1">
      <c r="A671" s="39"/>
      <c r="B671" s="40"/>
      <c r="C671" s="41"/>
      <c r="D671" s="218" t="s">
        <v>137</v>
      </c>
      <c r="E671" s="41"/>
      <c r="F671" s="219" t="s">
        <v>1504</v>
      </c>
      <c r="G671" s="41"/>
      <c r="H671" s="41"/>
      <c r="I671" s="220"/>
      <c r="J671" s="41"/>
      <c r="K671" s="41"/>
      <c r="L671" s="45"/>
      <c r="M671" s="221"/>
      <c r="N671" s="222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137</v>
      </c>
      <c r="AU671" s="18" t="s">
        <v>82</v>
      </c>
    </row>
    <row r="672" s="13" customFormat="1">
      <c r="A672" s="13"/>
      <c r="B672" s="223"/>
      <c r="C672" s="224"/>
      <c r="D672" s="225" t="s">
        <v>139</v>
      </c>
      <c r="E672" s="226" t="s">
        <v>19</v>
      </c>
      <c r="F672" s="227" t="s">
        <v>1505</v>
      </c>
      <c r="G672" s="224"/>
      <c r="H672" s="228">
        <v>10.5</v>
      </c>
      <c r="I672" s="229"/>
      <c r="J672" s="224"/>
      <c r="K672" s="224"/>
      <c r="L672" s="230"/>
      <c r="M672" s="231"/>
      <c r="N672" s="232"/>
      <c r="O672" s="232"/>
      <c r="P672" s="232"/>
      <c r="Q672" s="232"/>
      <c r="R672" s="232"/>
      <c r="S672" s="232"/>
      <c r="T672" s="23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4" t="s">
        <v>139</v>
      </c>
      <c r="AU672" s="234" t="s">
        <v>82</v>
      </c>
      <c r="AV672" s="13" t="s">
        <v>82</v>
      </c>
      <c r="AW672" s="13" t="s">
        <v>34</v>
      </c>
      <c r="AX672" s="13" t="s">
        <v>80</v>
      </c>
      <c r="AY672" s="234" t="s">
        <v>128</v>
      </c>
    </row>
    <row r="673" s="2" customFormat="1" ht="24.15" customHeight="1">
      <c r="A673" s="39"/>
      <c r="B673" s="40"/>
      <c r="C673" s="205" t="s">
        <v>1506</v>
      </c>
      <c r="D673" s="205" t="s">
        <v>130</v>
      </c>
      <c r="E673" s="206" t="s">
        <v>1507</v>
      </c>
      <c r="F673" s="207" t="s">
        <v>1508</v>
      </c>
      <c r="G673" s="208" t="s">
        <v>258</v>
      </c>
      <c r="H673" s="209">
        <v>1121.0640000000001</v>
      </c>
      <c r="I673" s="210"/>
      <c r="J673" s="211">
        <f>ROUND(I673*H673,2)</f>
        <v>0</v>
      </c>
      <c r="K673" s="207" t="s">
        <v>134</v>
      </c>
      <c r="L673" s="45"/>
      <c r="M673" s="212" t="s">
        <v>19</v>
      </c>
      <c r="N673" s="213" t="s">
        <v>43</v>
      </c>
      <c r="O673" s="85"/>
      <c r="P673" s="214">
        <f>O673*H673</f>
        <v>0</v>
      </c>
      <c r="Q673" s="214">
        <v>0</v>
      </c>
      <c r="R673" s="214">
        <f>Q673*H673</f>
        <v>0</v>
      </c>
      <c r="S673" s="214">
        <v>0</v>
      </c>
      <c r="T673" s="215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16" t="s">
        <v>230</v>
      </c>
      <c r="AT673" s="216" t="s">
        <v>130</v>
      </c>
      <c r="AU673" s="216" t="s">
        <v>82</v>
      </c>
      <c r="AY673" s="18" t="s">
        <v>128</v>
      </c>
      <c r="BE673" s="217">
        <f>IF(N673="základní",J673,0)</f>
        <v>0</v>
      </c>
      <c r="BF673" s="217">
        <f>IF(N673="snížená",J673,0)</f>
        <v>0</v>
      </c>
      <c r="BG673" s="217">
        <f>IF(N673="zákl. přenesená",J673,0)</f>
        <v>0</v>
      </c>
      <c r="BH673" s="217">
        <f>IF(N673="sníž. přenesená",J673,0)</f>
        <v>0</v>
      </c>
      <c r="BI673" s="217">
        <f>IF(N673="nulová",J673,0)</f>
        <v>0</v>
      </c>
      <c r="BJ673" s="18" t="s">
        <v>80</v>
      </c>
      <c r="BK673" s="217">
        <f>ROUND(I673*H673,2)</f>
        <v>0</v>
      </c>
      <c r="BL673" s="18" t="s">
        <v>230</v>
      </c>
      <c r="BM673" s="216" t="s">
        <v>1509</v>
      </c>
    </row>
    <row r="674" s="2" customFormat="1">
      <c r="A674" s="39"/>
      <c r="B674" s="40"/>
      <c r="C674" s="41"/>
      <c r="D674" s="218" t="s">
        <v>137</v>
      </c>
      <c r="E674" s="41"/>
      <c r="F674" s="219" t="s">
        <v>1510</v>
      </c>
      <c r="G674" s="41"/>
      <c r="H674" s="41"/>
      <c r="I674" s="220"/>
      <c r="J674" s="41"/>
      <c r="K674" s="41"/>
      <c r="L674" s="45"/>
      <c r="M674" s="221"/>
      <c r="N674" s="222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137</v>
      </c>
      <c r="AU674" s="18" t="s">
        <v>82</v>
      </c>
    </row>
    <row r="675" s="13" customFormat="1">
      <c r="A675" s="13"/>
      <c r="B675" s="223"/>
      <c r="C675" s="224"/>
      <c r="D675" s="225" t="s">
        <v>139</v>
      </c>
      <c r="E675" s="226" t="s">
        <v>19</v>
      </c>
      <c r="F675" s="227" t="s">
        <v>1511</v>
      </c>
      <c r="G675" s="224"/>
      <c r="H675" s="228">
        <v>560.53200000000004</v>
      </c>
      <c r="I675" s="229"/>
      <c r="J675" s="224"/>
      <c r="K675" s="224"/>
      <c r="L675" s="230"/>
      <c r="M675" s="231"/>
      <c r="N675" s="232"/>
      <c r="O675" s="232"/>
      <c r="P675" s="232"/>
      <c r="Q675" s="232"/>
      <c r="R675" s="232"/>
      <c r="S675" s="232"/>
      <c r="T675" s="23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4" t="s">
        <v>139</v>
      </c>
      <c r="AU675" s="234" t="s">
        <v>82</v>
      </c>
      <c r="AV675" s="13" t="s">
        <v>82</v>
      </c>
      <c r="AW675" s="13" t="s">
        <v>34</v>
      </c>
      <c r="AX675" s="13" t="s">
        <v>72</v>
      </c>
      <c r="AY675" s="234" t="s">
        <v>128</v>
      </c>
    </row>
    <row r="676" s="13" customFormat="1">
      <c r="A676" s="13"/>
      <c r="B676" s="223"/>
      <c r="C676" s="224"/>
      <c r="D676" s="225" t="s">
        <v>139</v>
      </c>
      <c r="E676" s="226" t="s">
        <v>19</v>
      </c>
      <c r="F676" s="227" t="s">
        <v>1512</v>
      </c>
      <c r="G676" s="224"/>
      <c r="H676" s="228">
        <v>560.53200000000004</v>
      </c>
      <c r="I676" s="229"/>
      <c r="J676" s="224"/>
      <c r="K676" s="224"/>
      <c r="L676" s="230"/>
      <c r="M676" s="231"/>
      <c r="N676" s="232"/>
      <c r="O676" s="232"/>
      <c r="P676" s="232"/>
      <c r="Q676" s="232"/>
      <c r="R676" s="232"/>
      <c r="S676" s="232"/>
      <c r="T676" s="23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4" t="s">
        <v>139</v>
      </c>
      <c r="AU676" s="234" t="s">
        <v>82</v>
      </c>
      <c r="AV676" s="13" t="s">
        <v>82</v>
      </c>
      <c r="AW676" s="13" t="s">
        <v>34</v>
      </c>
      <c r="AX676" s="13" t="s">
        <v>72</v>
      </c>
      <c r="AY676" s="234" t="s">
        <v>128</v>
      </c>
    </row>
    <row r="677" s="14" customFormat="1">
      <c r="A677" s="14"/>
      <c r="B677" s="235"/>
      <c r="C677" s="236"/>
      <c r="D677" s="225" t="s">
        <v>139</v>
      </c>
      <c r="E677" s="237" t="s">
        <v>19</v>
      </c>
      <c r="F677" s="238" t="s">
        <v>153</v>
      </c>
      <c r="G677" s="236"/>
      <c r="H677" s="239">
        <v>1121.0640000000001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139</v>
      </c>
      <c r="AU677" s="245" t="s">
        <v>82</v>
      </c>
      <c r="AV677" s="14" t="s">
        <v>135</v>
      </c>
      <c r="AW677" s="14" t="s">
        <v>34</v>
      </c>
      <c r="AX677" s="14" t="s">
        <v>80</v>
      </c>
      <c r="AY677" s="245" t="s">
        <v>128</v>
      </c>
    </row>
    <row r="678" s="2" customFormat="1" ht="16.5" customHeight="1">
      <c r="A678" s="39"/>
      <c r="B678" s="40"/>
      <c r="C678" s="246" t="s">
        <v>1513</v>
      </c>
      <c r="D678" s="246" t="s">
        <v>414</v>
      </c>
      <c r="E678" s="247" t="s">
        <v>1514</v>
      </c>
      <c r="F678" s="248" t="s">
        <v>1515</v>
      </c>
      <c r="G678" s="249" t="s">
        <v>148</v>
      </c>
      <c r="H678" s="250">
        <v>26.637</v>
      </c>
      <c r="I678" s="251"/>
      <c r="J678" s="252">
        <f>ROUND(I678*H678,2)</f>
        <v>0</v>
      </c>
      <c r="K678" s="248" t="s">
        <v>19</v>
      </c>
      <c r="L678" s="253"/>
      <c r="M678" s="254" t="s">
        <v>19</v>
      </c>
      <c r="N678" s="255" t="s">
        <v>43</v>
      </c>
      <c r="O678" s="85"/>
      <c r="P678" s="214">
        <f>O678*H678</f>
        <v>0</v>
      </c>
      <c r="Q678" s="214">
        <v>0.44</v>
      </c>
      <c r="R678" s="214">
        <f>Q678*H678</f>
        <v>11.720280000000001</v>
      </c>
      <c r="S678" s="214">
        <v>0</v>
      </c>
      <c r="T678" s="215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16" t="s">
        <v>334</v>
      </c>
      <c r="AT678" s="216" t="s">
        <v>414</v>
      </c>
      <c r="AU678" s="216" t="s">
        <v>82</v>
      </c>
      <c r="AY678" s="18" t="s">
        <v>128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8" t="s">
        <v>80</v>
      </c>
      <c r="BK678" s="217">
        <f>ROUND(I678*H678,2)</f>
        <v>0</v>
      </c>
      <c r="BL678" s="18" t="s">
        <v>230</v>
      </c>
      <c r="BM678" s="216" t="s">
        <v>1516</v>
      </c>
    </row>
    <row r="679" s="13" customFormat="1">
      <c r="A679" s="13"/>
      <c r="B679" s="223"/>
      <c r="C679" s="224"/>
      <c r="D679" s="225" t="s">
        <v>139</v>
      </c>
      <c r="E679" s="226" t="s">
        <v>19</v>
      </c>
      <c r="F679" s="227" t="s">
        <v>1517</v>
      </c>
      <c r="G679" s="224"/>
      <c r="H679" s="228">
        <v>15.134</v>
      </c>
      <c r="I679" s="229"/>
      <c r="J679" s="224"/>
      <c r="K679" s="224"/>
      <c r="L679" s="230"/>
      <c r="M679" s="231"/>
      <c r="N679" s="232"/>
      <c r="O679" s="232"/>
      <c r="P679" s="232"/>
      <c r="Q679" s="232"/>
      <c r="R679" s="232"/>
      <c r="S679" s="232"/>
      <c r="T679" s="23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4" t="s">
        <v>139</v>
      </c>
      <c r="AU679" s="234" t="s">
        <v>82</v>
      </c>
      <c r="AV679" s="13" t="s">
        <v>82</v>
      </c>
      <c r="AW679" s="13" t="s">
        <v>34</v>
      </c>
      <c r="AX679" s="13" t="s">
        <v>72</v>
      </c>
      <c r="AY679" s="234" t="s">
        <v>128</v>
      </c>
    </row>
    <row r="680" s="13" customFormat="1">
      <c r="A680" s="13"/>
      <c r="B680" s="223"/>
      <c r="C680" s="224"/>
      <c r="D680" s="225" t="s">
        <v>139</v>
      </c>
      <c r="E680" s="226" t="s">
        <v>19</v>
      </c>
      <c r="F680" s="227" t="s">
        <v>1518</v>
      </c>
      <c r="G680" s="224"/>
      <c r="H680" s="228">
        <v>9.0809999999999995</v>
      </c>
      <c r="I680" s="229"/>
      <c r="J680" s="224"/>
      <c r="K680" s="224"/>
      <c r="L680" s="230"/>
      <c r="M680" s="231"/>
      <c r="N680" s="232"/>
      <c r="O680" s="232"/>
      <c r="P680" s="232"/>
      <c r="Q680" s="232"/>
      <c r="R680" s="232"/>
      <c r="S680" s="232"/>
      <c r="T680" s="23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4" t="s">
        <v>139</v>
      </c>
      <c r="AU680" s="234" t="s">
        <v>82</v>
      </c>
      <c r="AV680" s="13" t="s">
        <v>82</v>
      </c>
      <c r="AW680" s="13" t="s">
        <v>34</v>
      </c>
      <c r="AX680" s="13" t="s">
        <v>72</v>
      </c>
      <c r="AY680" s="234" t="s">
        <v>128</v>
      </c>
    </row>
    <row r="681" s="14" customFormat="1">
      <c r="A681" s="14"/>
      <c r="B681" s="235"/>
      <c r="C681" s="236"/>
      <c r="D681" s="225" t="s">
        <v>139</v>
      </c>
      <c r="E681" s="237" t="s">
        <v>19</v>
      </c>
      <c r="F681" s="238" t="s">
        <v>153</v>
      </c>
      <c r="G681" s="236"/>
      <c r="H681" s="239">
        <v>24.215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139</v>
      </c>
      <c r="AU681" s="245" t="s">
        <v>82</v>
      </c>
      <c r="AV681" s="14" t="s">
        <v>135</v>
      </c>
      <c r="AW681" s="14" t="s">
        <v>34</v>
      </c>
      <c r="AX681" s="14" t="s">
        <v>80</v>
      </c>
      <c r="AY681" s="245" t="s">
        <v>128</v>
      </c>
    </row>
    <row r="682" s="13" customFormat="1">
      <c r="A682" s="13"/>
      <c r="B682" s="223"/>
      <c r="C682" s="224"/>
      <c r="D682" s="225" t="s">
        <v>139</v>
      </c>
      <c r="E682" s="224"/>
      <c r="F682" s="227" t="s">
        <v>1519</v>
      </c>
      <c r="G682" s="224"/>
      <c r="H682" s="228">
        <v>26.637</v>
      </c>
      <c r="I682" s="229"/>
      <c r="J682" s="224"/>
      <c r="K682" s="224"/>
      <c r="L682" s="230"/>
      <c r="M682" s="231"/>
      <c r="N682" s="232"/>
      <c r="O682" s="232"/>
      <c r="P682" s="232"/>
      <c r="Q682" s="232"/>
      <c r="R682" s="232"/>
      <c r="S682" s="232"/>
      <c r="T682" s="23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4" t="s">
        <v>139</v>
      </c>
      <c r="AU682" s="234" t="s">
        <v>82</v>
      </c>
      <c r="AV682" s="13" t="s">
        <v>82</v>
      </c>
      <c r="AW682" s="13" t="s">
        <v>4</v>
      </c>
      <c r="AX682" s="13" t="s">
        <v>80</v>
      </c>
      <c r="AY682" s="234" t="s">
        <v>128</v>
      </c>
    </row>
    <row r="683" s="2" customFormat="1" ht="16.5" customHeight="1">
      <c r="A683" s="39"/>
      <c r="B683" s="40"/>
      <c r="C683" s="205" t="s">
        <v>1520</v>
      </c>
      <c r="D683" s="205" t="s">
        <v>130</v>
      </c>
      <c r="E683" s="206" t="s">
        <v>1521</v>
      </c>
      <c r="F683" s="207" t="s">
        <v>1522</v>
      </c>
      <c r="G683" s="208" t="s">
        <v>192</v>
      </c>
      <c r="H683" s="209">
        <v>8</v>
      </c>
      <c r="I683" s="210"/>
      <c r="J683" s="211">
        <f>ROUND(I683*H683,2)</f>
        <v>0</v>
      </c>
      <c r="K683" s="207" t="s">
        <v>19</v>
      </c>
      <c r="L683" s="45"/>
      <c r="M683" s="212" t="s">
        <v>19</v>
      </c>
      <c r="N683" s="213" t="s">
        <v>43</v>
      </c>
      <c r="O683" s="85"/>
      <c r="P683" s="214">
        <f>O683*H683</f>
        <v>0</v>
      </c>
      <c r="Q683" s="214">
        <v>0</v>
      </c>
      <c r="R683" s="214">
        <f>Q683*H683</f>
        <v>0</v>
      </c>
      <c r="S683" s="214">
        <v>0</v>
      </c>
      <c r="T683" s="215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6" t="s">
        <v>230</v>
      </c>
      <c r="AT683" s="216" t="s">
        <v>130</v>
      </c>
      <c r="AU683" s="216" t="s">
        <v>82</v>
      </c>
      <c r="AY683" s="18" t="s">
        <v>128</v>
      </c>
      <c r="BE683" s="217">
        <f>IF(N683="základní",J683,0)</f>
        <v>0</v>
      </c>
      <c r="BF683" s="217">
        <f>IF(N683="snížená",J683,0)</f>
        <v>0</v>
      </c>
      <c r="BG683" s="217">
        <f>IF(N683="zákl. přenesená",J683,0)</f>
        <v>0</v>
      </c>
      <c r="BH683" s="217">
        <f>IF(N683="sníž. přenesená",J683,0)</f>
        <v>0</v>
      </c>
      <c r="BI683" s="217">
        <f>IF(N683="nulová",J683,0)</f>
        <v>0</v>
      </c>
      <c r="BJ683" s="18" t="s">
        <v>80</v>
      </c>
      <c r="BK683" s="217">
        <f>ROUND(I683*H683,2)</f>
        <v>0</v>
      </c>
      <c r="BL683" s="18" t="s">
        <v>230</v>
      </c>
      <c r="BM683" s="216" t="s">
        <v>1523</v>
      </c>
    </row>
    <row r="684" s="2" customFormat="1" ht="16.5" customHeight="1">
      <c r="A684" s="39"/>
      <c r="B684" s="40"/>
      <c r="C684" s="205" t="s">
        <v>1524</v>
      </c>
      <c r="D684" s="205" t="s">
        <v>130</v>
      </c>
      <c r="E684" s="206" t="s">
        <v>1525</v>
      </c>
      <c r="F684" s="207" t="s">
        <v>1526</v>
      </c>
      <c r="G684" s="208" t="s">
        <v>192</v>
      </c>
      <c r="H684" s="209">
        <v>4</v>
      </c>
      <c r="I684" s="210"/>
      <c r="J684" s="211">
        <f>ROUND(I684*H684,2)</f>
        <v>0</v>
      </c>
      <c r="K684" s="207" t="s">
        <v>19</v>
      </c>
      <c r="L684" s="45"/>
      <c r="M684" s="212" t="s">
        <v>19</v>
      </c>
      <c r="N684" s="213" t="s">
        <v>43</v>
      </c>
      <c r="O684" s="85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6" t="s">
        <v>230</v>
      </c>
      <c r="AT684" s="216" t="s">
        <v>130</v>
      </c>
      <c r="AU684" s="216" t="s">
        <v>82</v>
      </c>
      <c r="AY684" s="18" t="s">
        <v>128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8" t="s">
        <v>80</v>
      </c>
      <c r="BK684" s="217">
        <f>ROUND(I684*H684,2)</f>
        <v>0</v>
      </c>
      <c r="BL684" s="18" t="s">
        <v>230</v>
      </c>
      <c r="BM684" s="216" t="s">
        <v>1527</v>
      </c>
    </row>
    <row r="685" s="2" customFormat="1" ht="24.15" customHeight="1">
      <c r="A685" s="39"/>
      <c r="B685" s="40"/>
      <c r="C685" s="205" t="s">
        <v>1528</v>
      </c>
      <c r="D685" s="205" t="s">
        <v>130</v>
      </c>
      <c r="E685" s="206" t="s">
        <v>1529</v>
      </c>
      <c r="F685" s="207" t="s">
        <v>1530</v>
      </c>
      <c r="G685" s="208" t="s">
        <v>426</v>
      </c>
      <c r="H685" s="256"/>
      <c r="I685" s="210"/>
      <c r="J685" s="211">
        <f>ROUND(I685*H685,2)</f>
        <v>0</v>
      </c>
      <c r="K685" s="207" t="s">
        <v>134</v>
      </c>
      <c r="L685" s="45"/>
      <c r="M685" s="212" t="s">
        <v>19</v>
      </c>
      <c r="N685" s="213" t="s">
        <v>43</v>
      </c>
      <c r="O685" s="85"/>
      <c r="P685" s="214">
        <f>O685*H685</f>
        <v>0</v>
      </c>
      <c r="Q685" s="214">
        <v>0</v>
      </c>
      <c r="R685" s="214">
        <f>Q685*H685</f>
        <v>0</v>
      </c>
      <c r="S685" s="214">
        <v>0</v>
      </c>
      <c r="T685" s="215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6" t="s">
        <v>230</v>
      </c>
      <c r="AT685" s="216" t="s">
        <v>130</v>
      </c>
      <c r="AU685" s="216" t="s">
        <v>82</v>
      </c>
      <c r="AY685" s="18" t="s">
        <v>128</v>
      </c>
      <c r="BE685" s="217">
        <f>IF(N685="základní",J685,0)</f>
        <v>0</v>
      </c>
      <c r="BF685" s="217">
        <f>IF(N685="snížená",J685,0)</f>
        <v>0</v>
      </c>
      <c r="BG685" s="217">
        <f>IF(N685="zákl. přenesená",J685,0)</f>
        <v>0</v>
      </c>
      <c r="BH685" s="217">
        <f>IF(N685="sníž. přenesená",J685,0)</f>
        <v>0</v>
      </c>
      <c r="BI685" s="217">
        <f>IF(N685="nulová",J685,0)</f>
        <v>0</v>
      </c>
      <c r="BJ685" s="18" t="s">
        <v>80</v>
      </c>
      <c r="BK685" s="217">
        <f>ROUND(I685*H685,2)</f>
        <v>0</v>
      </c>
      <c r="BL685" s="18" t="s">
        <v>230</v>
      </c>
      <c r="BM685" s="216" t="s">
        <v>1531</v>
      </c>
    </row>
    <row r="686" s="2" customFormat="1">
      <c r="A686" s="39"/>
      <c r="B686" s="40"/>
      <c r="C686" s="41"/>
      <c r="D686" s="218" t="s">
        <v>137</v>
      </c>
      <c r="E686" s="41"/>
      <c r="F686" s="219" t="s">
        <v>1532</v>
      </c>
      <c r="G686" s="41"/>
      <c r="H686" s="41"/>
      <c r="I686" s="220"/>
      <c r="J686" s="41"/>
      <c r="K686" s="41"/>
      <c r="L686" s="45"/>
      <c r="M686" s="221"/>
      <c r="N686" s="222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137</v>
      </c>
      <c r="AU686" s="18" t="s">
        <v>82</v>
      </c>
    </row>
    <row r="687" s="12" customFormat="1" ht="22.8" customHeight="1">
      <c r="A687" s="12"/>
      <c r="B687" s="189"/>
      <c r="C687" s="190"/>
      <c r="D687" s="191" t="s">
        <v>71</v>
      </c>
      <c r="E687" s="203" t="s">
        <v>500</v>
      </c>
      <c r="F687" s="203" t="s">
        <v>501</v>
      </c>
      <c r="G687" s="190"/>
      <c r="H687" s="190"/>
      <c r="I687" s="193"/>
      <c r="J687" s="204">
        <f>BK687</f>
        <v>0</v>
      </c>
      <c r="K687" s="190"/>
      <c r="L687" s="195"/>
      <c r="M687" s="196"/>
      <c r="N687" s="197"/>
      <c r="O687" s="197"/>
      <c r="P687" s="198">
        <f>SUM(P688:P749)</f>
        <v>0</v>
      </c>
      <c r="Q687" s="197"/>
      <c r="R687" s="198">
        <f>SUM(R688:R749)</f>
        <v>2.9389479999999999</v>
      </c>
      <c r="S687" s="197"/>
      <c r="T687" s="199">
        <f>SUM(T688:T749)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00" t="s">
        <v>82</v>
      </c>
      <c r="AT687" s="201" t="s">
        <v>71</v>
      </c>
      <c r="AU687" s="201" t="s">
        <v>80</v>
      </c>
      <c r="AY687" s="200" t="s">
        <v>128</v>
      </c>
      <c r="BK687" s="202">
        <f>SUM(BK688:BK749)</f>
        <v>0</v>
      </c>
    </row>
    <row r="688" s="2" customFormat="1" ht="16.5" customHeight="1">
      <c r="A688" s="39"/>
      <c r="B688" s="40"/>
      <c r="C688" s="205" t="s">
        <v>1533</v>
      </c>
      <c r="D688" s="205" t="s">
        <v>130</v>
      </c>
      <c r="E688" s="206" t="s">
        <v>1534</v>
      </c>
      <c r="F688" s="207" t="s">
        <v>1535</v>
      </c>
      <c r="G688" s="208" t="s">
        <v>133</v>
      </c>
      <c r="H688" s="209">
        <v>76</v>
      </c>
      <c r="I688" s="210"/>
      <c r="J688" s="211">
        <f>ROUND(I688*H688,2)</f>
        <v>0</v>
      </c>
      <c r="K688" s="207" t="s">
        <v>134</v>
      </c>
      <c r="L688" s="45"/>
      <c r="M688" s="212" t="s">
        <v>19</v>
      </c>
      <c r="N688" s="213" t="s">
        <v>43</v>
      </c>
      <c r="O688" s="85"/>
      <c r="P688" s="214">
        <f>O688*H688</f>
        <v>0</v>
      </c>
      <c r="Q688" s="214">
        <v>0</v>
      </c>
      <c r="R688" s="214">
        <f>Q688*H688</f>
        <v>0</v>
      </c>
      <c r="S688" s="214">
        <v>0</v>
      </c>
      <c r="T688" s="215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16" t="s">
        <v>230</v>
      </c>
      <c r="AT688" s="216" t="s">
        <v>130</v>
      </c>
      <c r="AU688" s="216" t="s">
        <v>82</v>
      </c>
      <c r="AY688" s="18" t="s">
        <v>128</v>
      </c>
      <c r="BE688" s="217">
        <f>IF(N688="základní",J688,0)</f>
        <v>0</v>
      </c>
      <c r="BF688" s="217">
        <f>IF(N688="snížená",J688,0)</f>
        <v>0</v>
      </c>
      <c r="BG688" s="217">
        <f>IF(N688="zákl. přenesená",J688,0)</f>
        <v>0</v>
      </c>
      <c r="BH688" s="217">
        <f>IF(N688="sníž. přenesená",J688,0)</f>
        <v>0</v>
      </c>
      <c r="BI688" s="217">
        <f>IF(N688="nulová",J688,0)</f>
        <v>0</v>
      </c>
      <c r="BJ688" s="18" t="s">
        <v>80</v>
      </c>
      <c r="BK688" s="217">
        <f>ROUND(I688*H688,2)</f>
        <v>0</v>
      </c>
      <c r="BL688" s="18" t="s">
        <v>230</v>
      </c>
      <c r="BM688" s="216" t="s">
        <v>1536</v>
      </c>
    </row>
    <row r="689" s="2" customFormat="1">
      <c r="A689" s="39"/>
      <c r="B689" s="40"/>
      <c r="C689" s="41"/>
      <c r="D689" s="218" t="s">
        <v>137</v>
      </c>
      <c r="E689" s="41"/>
      <c r="F689" s="219" t="s">
        <v>1537</v>
      </c>
      <c r="G689" s="41"/>
      <c r="H689" s="41"/>
      <c r="I689" s="220"/>
      <c r="J689" s="41"/>
      <c r="K689" s="41"/>
      <c r="L689" s="45"/>
      <c r="M689" s="221"/>
      <c r="N689" s="222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137</v>
      </c>
      <c r="AU689" s="18" t="s">
        <v>82</v>
      </c>
    </row>
    <row r="690" s="13" customFormat="1">
      <c r="A690" s="13"/>
      <c r="B690" s="223"/>
      <c r="C690" s="224"/>
      <c r="D690" s="225" t="s">
        <v>139</v>
      </c>
      <c r="E690" s="226" t="s">
        <v>19</v>
      </c>
      <c r="F690" s="227" t="s">
        <v>1311</v>
      </c>
      <c r="G690" s="224"/>
      <c r="H690" s="228">
        <v>47</v>
      </c>
      <c r="I690" s="229"/>
      <c r="J690" s="224"/>
      <c r="K690" s="224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139</v>
      </c>
      <c r="AU690" s="234" t="s">
        <v>82</v>
      </c>
      <c r="AV690" s="13" t="s">
        <v>82</v>
      </c>
      <c r="AW690" s="13" t="s">
        <v>34</v>
      </c>
      <c r="AX690" s="13" t="s">
        <v>72</v>
      </c>
      <c r="AY690" s="234" t="s">
        <v>128</v>
      </c>
    </row>
    <row r="691" s="13" customFormat="1">
      <c r="A691" s="13"/>
      <c r="B691" s="223"/>
      <c r="C691" s="224"/>
      <c r="D691" s="225" t="s">
        <v>139</v>
      </c>
      <c r="E691" s="226" t="s">
        <v>19</v>
      </c>
      <c r="F691" s="227" t="s">
        <v>1312</v>
      </c>
      <c r="G691" s="224"/>
      <c r="H691" s="228">
        <v>29</v>
      </c>
      <c r="I691" s="229"/>
      <c r="J691" s="224"/>
      <c r="K691" s="224"/>
      <c r="L691" s="230"/>
      <c r="M691" s="231"/>
      <c r="N691" s="232"/>
      <c r="O691" s="232"/>
      <c r="P691" s="232"/>
      <c r="Q691" s="232"/>
      <c r="R691" s="232"/>
      <c r="S691" s="232"/>
      <c r="T691" s="23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4" t="s">
        <v>139</v>
      </c>
      <c r="AU691" s="234" t="s">
        <v>82</v>
      </c>
      <c r="AV691" s="13" t="s">
        <v>82</v>
      </c>
      <c r="AW691" s="13" t="s">
        <v>34</v>
      </c>
      <c r="AX691" s="13" t="s">
        <v>72</v>
      </c>
      <c r="AY691" s="234" t="s">
        <v>128</v>
      </c>
    </row>
    <row r="692" s="14" customFormat="1">
      <c r="A692" s="14"/>
      <c r="B692" s="235"/>
      <c r="C692" s="236"/>
      <c r="D692" s="225" t="s">
        <v>139</v>
      </c>
      <c r="E692" s="237" t="s">
        <v>19</v>
      </c>
      <c r="F692" s="238" t="s">
        <v>153</v>
      </c>
      <c r="G692" s="236"/>
      <c r="H692" s="239">
        <v>76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139</v>
      </c>
      <c r="AU692" s="245" t="s">
        <v>82</v>
      </c>
      <c r="AV692" s="14" t="s">
        <v>135</v>
      </c>
      <c r="AW692" s="14" t="s">
        <v>34</v>
      </c>
      <c r="AX692" s="14" t="s">
        <v>80</v>
      </c>
      <c r="AY692" s="245" t="s">
        <v>128</v>
      </c>
    </row>
    <row r="693" s="2" customFormat="1" ht="16.5" customHeight="1">
      <c r="A693" s="39"/>
      <c r="B693" s="40"/>
      <c r="C693" s="246" t="s">
        <v>1538</v>
      </c>
      <c r="D693" s="246" t="s">
        <v>414</v>
      </c>
      <c r="E693" s="247" t="s">
        <v>1539</v>
      </c>
      <c r="F693" s="248" t="s">
        <v>1540</v>
      </c>
      <c r="G693" s="249" t="s">
        <v>133</v>
      </c>
      <c r="H693" s="250">
        <v>87.400000000000006</v>
      </c>
      <c r="I693" s="251"/>
      <c r="J693" s="252">
        <f>ROUND(I693*H693,2)</f>
        <v>0</v>
      </c>
      <c r="K693" s="248" t="s">
        <v>134</v>
      </c>
      <c r="L693" s="253"/>
      <c r="M693" s="254" t="s">
        <v>19</v>
      </c>
      <c r="N693" s="255" t="s">
        <v>43</v>
      </c>
      <c r="O693" s="85"/>
      <c r="P693" s="214">
        <f>O693*H693</f>
        <v>0</v>
      </c>
      <c r="Q693" s="214">
        <v>0.00050000000000000001</v>
      </c>
      <c r="R693" s="214">
        <f>Q693*H693</f>
        <v>0.043700000000000003</v>
      </c>
      <c r="S693" s="214">
        <v>0</v>
      </c>
      <c r="T693" s="21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6" t="s">
        <v>334</v>
      </c>
      <c r="AT693" s="216" t="s">
        <v>414</v>
      </c>
      <c r="AU693" s="216" t="s">
        <v>82</v>
      </c>
      <c r="AY693" s="18" t="s">
        <v>128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8" t="s">
        <v>80</v>
      </c>
      <c r="BK693" s="217">
        <f>ROUND(I693*H693,2)</f>
        <v>0</v>
      </c>
      <c r="BL693" s="18" t="s">
        <v>230</v>
      </c>
      <c r="BM693" s="216" t="s">
        <v>1541</v>
      </c>
    </row>
    <row r="694" s="13" customFormat="1">
      <c r="A694" s="13"/>
      <c r="B694" s="223"/>
      <c r="C694" s="224"/>
      <c r="D694" s="225" t="s">
        <v>139</v>
      </c>
      <c r="E694" s="224"/>
      <c r="F694" s="227" t="s">
        <v>1542</v>
      </c>
      <c r="G694" s="224"/>
      <c r="H694" s="228">
        <v>87.400000000000006</v>
      </c>
      <c r="I694" s="229"/>
      <c r="J694" s="224"/>
      <c r="K694" s="224"/>
      <c r="L694" s="230"/>
      <c r="M694" s="231"/>
      <c r="N694" s="232"/>
      <c r="O694" s="232"/>
      <c r="P694" s="232"/>
      <c r="Q694" s="232"/>
      <c r="R694" s="232"/>
      <c r="S694" s="232"/>
      <c r="T694" s="23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4" t="s">
        <v>139</v>
      </c>
      <c r="AU694" s="234" t="s">
        <v>82</v>
      </c>
      <c r="AV694" s="13" t="s">
        <v>82</v>
      </c>
      <c r="AW694" s="13" t="s">
        <v>4</v>
      </c>
      <c r="AX694" s="13" t="s">
        <v>80</v>
      </c>
      <c r="AY694" s="234" t="s">
        <v>128</v>
      </c>
    </row>
    <row r="695" s="2" customFormat="1" ht="24.15" customHeight="1">
      <c r="A695" s="39"/>
      <c r="B695" s="40"/>
      <c r="C695" s="205" t="s">
        <v>1543</v>
      </c>
      <c r="D695" s="205" t="s">
        <v>130</v>
      </c>
      <c r="E695" s="206" t="s">
        <v>1544</v>
      </c>
      <c r="F695" s="207" t="s">
        <v>1545</v>
      </c>
      <c r="G695" s="208" t="s">
        <v>133</v>
      </c>
      <c r="H695" s="209">
        <v>76</v>
      </c>
      <c r="I695" s="210"/>
      <c r="J695" s="211">
        <f>ROUND(I695*H695,2)</f>
        <v>0</v>
      </c>
      <c r="K695" s="207" t="s">
        <v>134</v>
      </c>
      <c r="L695" s="45"/>
      <c r="M695" s="212" t="s">
        <v>19</v>
      </c>
      <c r="N695" s="213" t="s">
        <v>43</v>
      </c>
      <c r="O695" s="85"/>
      <c r="P695" s="214">
        <f>O695*H695</f>
        <v>0</v>
      </c>
      <c r="Q695" s="214">
        <v>0.0067000000000000002</v>
      </c>
      <c r="R695" s="214">
        <f>Q695*H695</f>
        <v>0.50919999999999999</v>
      </c>
      <c r="S695" s="214">
        <v>0</v>
      </c>
      <c r="T695" s="215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16" t="s">
        <v>230</v>
      </c>
      <c r="AT695" s="216" t="s">
        <v>130</v>
      </c>
      <c r="AU695" s="216" t="s">
        <v>82</v>
      </c>
      <c r="AY695" s="18" t="s">
        <v>128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8" t="s">
        <v>80</v>
      </c>
      <c r="BK695" s="217">
        <f>ROUND(I695*H695,2)</f>
        <v>0</v>
      </c>
      <c r="BL695" s="18" t="s">
        <v>230</v>
      </c>
      <c r="BM695" s="216" t="s">
        <v>1546</v>
      </c>
    </row>
    <row r="696" s="2" customFormat="1">
      <c r="A696" s="39"/>
      <c r="B696" s="40"/>
      <c r="C696" s="41"/>
      <c r="D696" s="218" t="s">
        <v>137</v>
      </c>
      <c r="E696" s="41"/>
      <c r="F696" s="219" t="s">
        <v>1547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137</v>
      </c>
      <c r="AU696" s="18" t="s">
        <v>82</v>
      </c>
    </row>
    <row r="697" s="13" customFormat="1">
      <c r="A697" s="13"/>
      <c r="B697" s="223"/>
      <c r="C697" s="224"/>
      <c r="D697" s="225" t="s">
        <v>139</v>
      </c>
      <c r="E697" s="226" t="s">
        <v>19</v>
      </c>
      <c r="F697" s="227" t="s">
        <v>1311</v>
      </c>
      <c r="G697" s="224"/>
      <c r="H697" s="228">
        <v>47</v>
      </c>
      <c r="I697" s="229"/>
      <c r="J697" s="224"/>
      <c r="K697" s="224"/>
      <c r="L697" s="230"/>
      <c r="M697" s="231"/>
      <c r="N697" s="232"/>
      <c r="O697" s="232"/>
      <c r="P697" s="232"/>
      <c r="Q697" s="232"/>
      <c r="R697" s="232"/>
      <c r="S697" s="232"/>
      <c r="T697" s="23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4" t="s">
        <v>139</v>
      </c>
      <c r="AU697" s="234" t="s">
        <v>82</v>
      </c>
      <c r="AV697" s="13" t="s">
        <v>82</v>
      </c>
      <c r="AW697" s="13" t="s">
        <v>34</v>
      </c>
      <c r="AX697" s="13" t="s">
        <v>72</v>
      </c>
      <c r="AY697" s="234" t="s">
        <v>128</v>
      </c>
    </row>
    <row r="698" s="13" customFormat="1">
      <c r="A698" s="13"/>
      <c r="B698" s="223"/>
      <c r="C698" s="224"/>
      <c r="D698" s="225" t="s">
        <v>139</v>
      </c>
      <c r="E698" s="226" t="s">
        <v>19</v>
      </c>
      <c r="F698" s="227" t="s">
        <v>1312</v>
      </c>
      <c r="G698" s="224"/>
      <c r="H698" s="228">
        <v>29</v>
      </c>
      <c r="I698" s="229"/>
      <c r="J698" s="224"/>
      <c r="K698" s="224"/>
      <c r="L698" s="230"/>
      <c r="M698" s="231"/>
      <c r="N698" s="232"/>
      <c r="O698" s="232"/>
      <c r="P698" s="232"/>
      <c r="Q698" s="232"/>
      <c r="R698" s="232"/>
      <c r="S698" s="232"/>
      <c r="T698" s="23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4" t="s">
        <v>139</v>
      </c>
      <c r="AU698" s="234" t="s">
        <v>82</v>
      </c>
      <c r="AV698" s="13" t="s">
        <v>82</v>
      </c>
      <c r="AW698" s="13" t="s">
        <v>34</v>
      </c>
      <c r="AX698" s="13" t="s">
        <v>72</v>
      </c>
      <c r="AY698" s="234" t="s">
        <v>128</v>
      </c>
    </row>
    <row r="699" s="14" customFormat="1">
      <c r="A699" s="14"/>
      <c r="B699" s="235"/>
      <c r="C699" s="236"/>
      <c r="D699" s="225" t="s">
        <v>139</v>
      </c>
      <c r="E699" s="237" t="s">
        <v>19</v>
      </c>
      <c r="F699" s="238" t="s">
        <v>153</v>
      </c>
      <c r="G699" s="236"/>
      <c r="H699" s="239">
        <v>76</v>
      </c>
      <c r="I699" s="240"/>
      <c r="J699" s="236"/>
      <c r="K699" s="236"/>
      <c r="L699" s="241"/>
      <c r="M699" s="242"/>
      <c r="N699" s="243"/>
      <c r="O699" s="243"/>
      <c r="P699" s="243"/>
      <c r="Q699" s="243"/>
      <c r="R699" s="243"/>
      <c r="S699" s="243"/>
      <c r="T699" s="24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5" t="s">
        <v>139</v>
      </c>
      <c r="AU699" s="245" t="s">
        <v>82</v>
      </c>
      <c r="AV699" s="14" t="s">
        <v>135</v>
      </c>
      <c r="AW699" s="14" t="s">
        <v>34</v>
      </c>
      <c r="AX699" s="14" t="s">
        <v>80</v>
      </c>
      <c r="AY699" s="245" t="s">
        <v>128</v>
      </c>
    </row>
    <row r="700" s="2" customFormat="1" ht="24.15" customHeight="1">
      <c r="A700" s="39"/>
      <c r="B700" s="40"/>
      <c r="C700" s="205" t="s">
        <v>1548</v>
      </c>
      <c r="D700" s="205" t="s">
        <v>130</v>
      </c>
      <c r="E700" s="206" t="s">
        <v>1549</v>
      </c>
      <c r="F700" s="207" t="s">
        <v>1550</v>
      </c>
      <c r="G700" s="208" t="s">
        <v>133</v>
      </c>
      <c r="H700" s="209">
        <v>76</v>
      </c>
      <c r="I700" s="210"/>
      <c r="J700" s="211">
        <f>ROUND(I700*H700,2)</f>
        <v>0</v>
      </c>
      <c r="K700" s="207" t="s">
        <v>134</v>
      </c>
      <c r="L700" s="45"/>
      <c r="M700" s="212" t="s">
        <v>19</v>
      </c>
      <c r="N700" s="213" t="s">
        <v>43</v>
      </c>
      <c r="O700" s="85"/>
      <c r="P700" s="214">
        <f>O700*H700</f>
        <v>0</v>
      </c>
      <c r="Q700" s="214">
        <v>0.00034000000000000002</v>
      </c>
      <c r="R700" s="214">
        <f>Q700*H700</f>
        <v>0.025840000000000002</v>
      </c>
      <c r="S700" s="214">
        <v>0</v>
      </c>
      <c r="T700" s="215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16" t="s">
        <v>230</v>
      </c>
      <c r="AT700" s="216" t="s">
        <v>130</v>
      </c>
      <c r="AU700" s="216" t="s">
        <v>82</v>
      </c>
      <c r="AY700" s="18" t="s">
        <v>128</v>
      </c>
      <c r="BE700" s="217">
        <f>IF(N700="základní",J700,0)</f>
        <v>0</v>
      </c>
      <c r="BF700" s="217">
        <f>IF(N700="snížená",J700,0)</f>
        <v>0</v>
      </c>
      <c r="BG700" s="217">
        <f>IF(N700="zákl. přenesená",J700,0)</f>
        <v>0</v>
      </c>
      <c r="BH700" s="217">
        <f>IF(N700="sníž. přenesená",J700,0)</f>
        <v>0</v>
      </c>
      <c r="BI700" s="217">
        <f>IF(N700="nulová",J700,0)</f>
        <v>0</v>
      </c>
      <c r="BJ700" s="18" t="s">
        <v>80</v>
      </c>
      <c r="BK700" s="217">
        <f>ROUND(I700*H700,2)</f>
        <v>0</v>
      </c>
      <c r="BL700" s="18" t="s">
        <v>230</v>
      </c>
      <c r="BM700" s="216" t="s">
        <v>1551</v>
      </c>
    </row>
    <row r="701" s="2" customFormat="1">
      <c r="A701" s="39"/>
      <c r="B701" s="40"/>
      <c r="C701" s="41"/>
      <c r="D701" s="218" t="s">
        <v>137</v>
      </c>
      <c r="E701" s="41"/>
      <c r="F701" s="219" t="s">
        <v>1552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137</v>
      </c>
      <c r="AU701" s="18" t="s">
        <v>82</v>
      </c>
    </row>
    <row r="702" s="13" customFormat="1">
      <c r="A702" s="13"/>
      <c r="B702" s="223"/>
      <c r="C702" s="224"/>
      <c r="D702" s="225" t="s">
        <v>139</v>
      </c>
      <c r="E702" s="226" t="s">
        <v>19</v>
      </c>
      <c r="F702" s="227" t="s">
        <v>1311</v>
      </c>
      <c r="G702" s="224"/>
      <c r="H702" s="228">
        <v>47</v>
      </c>
      <c r="I702" s="229"/>
      <c r="J702" s="224"/>
      <c r="K702" s="224"/>
      <c r="L702" s="230"/>
      <c r="M702" s="231"/>
      <c r="N702" s="232"/>
      <c r="O702" s="232"/>
      <c r="P702" s="232"/>
      <c r="Q702" s="232"/>
      <c r="R702" s="232"/>
      <c r="S702" s="232"/>
      <c r="T702" s="23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4" t="s">
        <v>139</v>
      </c>
      <c r="AU702" s="234" t="s">
        <v>82</v>
      </c>
      <c r="AV702" s="13" t="s">
        <v>82</v>
      </c>
      <c r="AW702" s="13" t="s">
        <v>34</v>
      </c>
      <c r="AX702" s="13" t="s">
        <v>72</v>
      </c>
      <c r="AY702" s="234" t="s">
        <v>128</v>
      </c>
    </row>
    <row r="703" s="13" customFormat="1">
      <c r="A703" s="13"/>
      <c r="B703" s="223"/>
      <c r="C703" s="224"/>
      <c r="D703" s="225" t="s">
        <v>139</v>
      </c>
      <c r="E703" s="226" t="s">
        <v>19</v>
      </c>
      <c r="F703" s="227" t="s">
        <v>1312</v>
      </c>
      <c r="G703" s="224"/>
      <c r="H703" s="228">
        <v>29</v>
      </c>
      <c r="I703" s="229"/>
      <c r="J703" s="224"/>
      <c r="K703" s="224"/>
      <c r="L703" s="230"/>
      <c r="M703" s="231"/>
      <c r="N703" s="232"/>
      <c r="O703" s="232"/>
      <c r="P703" s="232"/>
      <c r="Q703" s="232"/>
      <c r="R703" s="232"/>
      <c r="S703" s="232"/>
      <c r="T703" s="23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4" t="s">
        <v>139</v>
      </c>
      <c r="AU703" s="234" t="s">
        <v>82</v>
      </c>
      <c r="AV703" s="13" t="s">
        <v>82</v>
      </c>
      <c r="AW703" s="13" t="s">
        <v>34</v>
      </c>
      <c r="AX703" s="13" t="s">
        <v>72</v>
      </c>
      <c r="AY703" s="234" t="s">
        <v>128</v>
      </c>
    </row>
    <row r="704" s="14" customFormat="1">
      <c r="A704" s="14"/>
      <c r="B704" s="235"/>
      <c r="C704" s="236"/>
      <c r="D704" s="225" t="s">
        <v>139</v>
      </c>
      <c r="E704" s="237" t="s">
        <v>19</v>
      </c>
      <c r="F704" s="238" t="s">
        <v>153</v>
      </c>
      <c r="G704" s="236"/>
      <c r="H704" s="239">
        <v>76</v>
      </c>
      <c r="I704" s="240"/>
      <c r="J704" s="236"/>
      <c r="K704" s="236"/>
      <c r="L704" s="241"/>
      <c r="M704" s="242"/>
      <c r="N704" s="243"/>
      <c r="O704" s="243"/>
      <c r="P704" s="243"/>
      <c r="Q704" s="243"/>
      <c r="R704" s="243"/>
      <c r="S704" s="243"/>
      <c r="T704" s="24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5" t="s">
        <v>139</v>
      </c>
      <c r="AU704" s="245" t="s">
        <v>82</v>
      </c>
      <c r="AV704" s="14" t="s">
        <v>135</v>
      </c>
      <c r="AW704" s="14" t="s">
        <v>34</v>
      </c>
      <c r="AX704" s="14" t="s">
        <v>80</v>
      </c>
      <c r="AY704" s="245" t="s">
        <v>128</v>
      </c>
    </row>
    <row r="705" s="2" customFormat="1" ht="16.5" customHeight="1">
      <c r="A705" s="39"/>
      <c r="B705" s="40"/>
      <c r="C705" s="205" t="s">
        <v>1553</v>
      </c>
      <c r="D705" s="205" t="s">
        <v>130</v>
      </c>
      <c r="E705" s="206" t="s">
        <v>1554</v>
      </c>
      <c r="F705" s="207" t="s">
        <v>1555</v>
      </c>
      <c r="G705" s="208" t="s">
        <v>258</v>
      </c>
      <c r="H705" s="209">
        <v>30.699999999999999</v>
      </c>
      <c r="I705" s="210"/>
      <c r="J705" s="211">
        <f>ROUND(I705*H705,2)</f>
        <v>0</v>
      </c>
      <c r="K705" s="207" t="s">
        <v>134</v>
      </c>
      <c r="L705" s="45"/>
      <c r="M705" s="212" t="s">
        <v>19</v>
      </c>
      <c r="N705" s="213" t="s">
        <v>43</v>
      </c>
      <c r="O705" s="85"/>
      <c r="P705" s="214">
        <f>O705*H705</f>
        <v>0</v>
      </c>
      <c r="Q705" s="214">
        <v>0.00282</v>
      </c>
      <c r="R705" s="214">
        <f>Q705*H705</f>
        <v>0.086573999999999998</v>
      </c>
      <c r="S705" s="214">
        <v>0</v>
      </c>
      <c r="T705" s="215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16" t="s">
        <v>230</v>
      </c>
      <c r="AT705" s="216" t="s">
        <v>130</v>
      </c>
      <c r="AU705" s="216" t="s">
        <v>82</v>
      </c>
      <c r="AY705" s="18" t="s">
        <v>128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8" t="s">
        <v>80</v>
      </c>
      <c r="BK705" s="217">
        <f>ROUND(I705*H705,2)</f>
        <v>0</v>
      </c>
      <c r="BL705" s="18" t="s">
        <v>230</v>
      </c>
      <c r="BM705" s="216" t="s">
        <v>1556</v>
      </c>
    </row>
    <row r="706" s="2" customFormat="1">
      <c r="A706" s="39"/>
      <c r="B706" s="40"/>
      <c r="C706" s="41"/>
      <c r="D706" s="218" t="s">
        <v>137</v>
      </c>
      <c r="E706" s="41"/>
      <c r="F706" s="219" t="s">
        <v>1557</v>
      </c>
      <c r="G706" s="41"/>
      <c r="H706" s="41"/>
      <c r="I706" s="220"/>
      <c r="J706" s="41"/>
      <c r="K706" s="41"/>
      <c r="L706" s="45"/>
      <c r="M706" s="221"/>
      <c r="N706" s="222"/>
      <c r="O706" s="85"/>
      <c r="P706" s="85"/>
      <c r="Q706" s="85"/>
      <c r="R706" s="85"/>
      <c r="S706" s="85"/>
      <c r="T706" s="86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137</v>
      </c>
      <c r="AU706" s="18" t="s">
        <v>82</v>
      </c>
    </row>
    <row r="707" s="13" customFormat="1">
      <c r="A707" s="13"/>
      <c r="B707" s="223"/>
      <c r="C707" s="224"/>
      <c r="D707" s="225" t="s">
        <v>139</v>
      </c>
      <c r="E707" s="226" t="s">
        <v>19</v>
      </c>
      <c r="F707" s="227" t="s">
        <v>1558</v>
      </c>
      <c r="G707" s="224"/>
      <c r="H707" s="228">
        <v>30.699999999999999</v>
      </c>
      <c r="I707" s="229"/>
      <c r="J707" s="224"/>
      <c r="K707" s="224"/>
      <c r="L707" s="230"/>
      <c r="M707" s="231"/>
      <c r="N707" s="232"/>
      <c r="O707" s="232"/>
      <c r="P707" s="232"/>
      <c r="Q707" s="232"/>
      <c r="R707" s="232"/>
      <c r="S707" s="232"/>
      <c r="T707" s="23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4" t="s">
        <v>139</v>
      </c>
      <c r="AU707" s="234" t="s">
        <v>82</v>
      </c>
      <c r="AV707" s="13" t="s">
        <v>82</v>
      </c>
      <c r="AW707" s="13" t="s">
        <v>34</v>
      </c>
      <c r="AX707" s="13" t="s">
        <v>80</v>
      </c>
      <c r="AY707" s="234" t="s">
        <v>128</v>
      </c>
    </row>
    <row r="708" s="2" customFormat="1" ht="16.5" customHeight="1">
      <c r="A708" s="39"/>
      <c r="B708" s="40"/>
      <c r="C708" s="205" t="s">
        <v>1559</v>
      </c>
      <c r="D708" s="205" t="s">
        <v>130</v>
      </c>
      <c r="E708" s="206" t="s">
        <v>1560</v>
      </c>
      <c r="F708" s="207" t="s">
        <v>1561</v>
      </c>
      <c r="G708" s="208" t="s">
        <v>258</v>
      </c>
      <c r="H708" s="209">
        <v>14.199999999999999</v>
      </c>
      <c r="I708" s="210"/>
      <c r="J708" s="211">
        <f>ROUND(I708*H708,2)</f>
        <v>0</v>
      </c>
      <c r="K708" s="207" t="s">
        <v>19</v>
      </c>
      <c r="L708" s="45"/>
      <c r="M708" s="212" t="s">
        <v>19</v>
      </c>
      <c r="N708" s="213" t="s">
        <v>43</v>
      </c>
      <c r="O708" s="85"/>
      <c r="P708" s="214">
        <f>O708*H708</f>
        <v>0</v>
      </c>
      <c r="Q708" s="214">
        <v>0.00282</v>
      </c>
      <c r="R708" s="214">
        <f>Q708*H708</f>
        <v>0.040043999999999996</v>
      </c>
      <c r="S708" s="214">
        <v>0</v>
      </c>
      <c r="T708" s="215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6" t="s">
        <v>230</v>
      </c>
      <c r="AT708" s="216" t="s">
        <v>130</v>
      </c>
      <c r="AU708" s="216" t="s">
        <v>82</v>
      </c>
      <c r="AY708" s="18" t="s">
        <v>128</v>
      </c>
      <c r="BE708" s="217">
        <f>IF(N708="základní",J708,0)</f>
        <v>0</v>
      </c>
      <c r="BF708" s="217">
        <f>IF(N708="snížená",J708,0)</f>
        <v>0</v>
      </c>
      <c r="BG708" s="217">
        <f>IF(N708="zákl. přenesená",J708,0)</f>
        <v>0</v>
      </c>
      <c r="BH708" s="217">
        <f>IF(N708="sníž. přenesená",J708,0)</f>
        <v>0</v>
      </c>
      <c r="BI708" s="217">
        <f>IF(N708="nulová",J708,0)</f>
        <v>0</v>
      </c>
      <c r="BJ708" s="18" t="s">
        <v>80</v>
      </c>
      <c r="BK708" s="217">
        <f>ROUND(I708*H708,2)</f>
        <v>0</v>
      </c>
      <c r="BL708" s="18" t="s">
        <v>230</v>
      </c>
      <c r="BM708" s="216" t="s">
        <v>1562</v>
      </c>
    </row>
    <row r="709" s="13" customFormat="1">
      <c r="A709" s="13"/>
      <c r="B709" s="223"/>
      <c r="C709" s="224"/>
      <c r="D709" s="225" t="s">
        <v>139</v>
      </c>
      <c r="E709" s="226" t="s">
        <v>19</v>
      </c>
      <c r="F709" s="227" t="s">
        <v>1563</v>
      </c>
      <c r="G709" s="224"/>
      <c r="H709" s="228">
        <v>14.199999999999999</v>
      </c>
      <c r="I709" s="229"/>
      <c r="J709" s="224"/>
      <c r="K709" s="224"/>
      <c r="L709" s="230"/>
      <c r="M709" s="231"/>
      <c r="N709" s="232"/>
      <c r="O709" s="232"/>
      <c r="P709" s="232"/>
      <c r="Q709" s="232"/>
      <c r="R709" s="232"/>
      <c r="S709" s="232"/>
      <c r="T709" s="23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4" t="s">
        <v>139</v>
      </c>
      <c r="AU709" s="234" t="s">
        <v>82</v>
      </c>
      <c r="AV709" s="13" t="s">
        <v>82</v>
      </c>
      <c r="AW709" s="13" t="s">
        <v>34</v>
      </c>
      <c r="AX709" s="13" t="s">
        <v>80</v>
      </c>
      <c r="AY709" s="234" t="s">
        <v>128</v>
      </c>
    </row>
    <row r="710" s="2" customFormat="1" ht="16.5" customHeight="1">
      <c r="A710" s="39"/>
      <c r="B710" s="40"/>
      <c r="C710" s="205" t="s">
        <v>1564</v>
      </c>
      <c r="D710" s="205" t="s">
        <v>130</v>
      </c>
      <c r="E710" s="206" t="s">
        <v>1565</v>
      </c>
      <c r="F710" s="207" t="s">
        <v>1566</v>
      </c>
      <c r="G710" s="208" t="s">
        <v>258</v>
      </c>
      <c r="H710" s="209">
        <v>22.399999999999999</v>
      </c>
      <c r="I710" s="210"/>
      <c r="J710" s="211">
        <f>ROUND(I710*H710,2)</f>
        <v>0</v>
      </c>
      <c r="K710" s="207" t="s">
        <v>134</v>
      </c>
      <c r="L710" s="45"/>
      <c r="M710" s="212" t="s">
        <v>19</v>
      </c>
      <c r="N710" s="213" t="s">
        <v>43</v>
      </c>
      <c r="O710" s="85"/>
      <c r="P710" s="214">
        <f>O710*H710</f>
        <v>0</v>
      </c>
      <c r="Q710" s="214">
        <v>0.0014300000000000001</v>
      </c>
      <c r="R710" s="214">
        <f>Q710*H710</f>
        <v>0.032031999999999998</v>
      </c>
      <c r="S710" s="214">
        <v>0</v>
      </c>
      <c r="T710" s="215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16" t="s">
        <v>230</v>
      </c>
      <c r="AT710" s="216" t="s">
        <v>130</v>
      </c>
      <c r="AU710" s="216" t="s">
        <v>82</v>
      </c>
      <c r="AY710" s="18" t="s">
        <v>128</v>
      </c>
      <c r="BE710" s="217">
        <f>IF(N710="základní",J710,0)</f>
        <v>0</v>
      </c>
      <c r="BF710" s="217">
        <f>IF(N710="snížená",J710,0)</f>
        <v>0</v>
      </c>
      <c r="BG710" s="217">
        <f>IF(N710="zákl. přenesená",J710,0)</f>
        <v>0</v>
      </c>
      <c r="BH710" s="217">
        <f>IF(N710="sníž. přenesená",J710,0)</f>
        <v>0</v>
      </c>
      <c r="BI710" s="217">
        <f>IF(N710="nulová",J710,0)</f>
        <v>0</v>
      </c>
      <c r="BJ710" s="18" t="s">
        <v>80</v>
      </c>
      <c r="BK710" s="217">
        <f>ROUND(I710*H710,2)</f>
        <v>0</v>
      </c>
      <c r="BL710" s="18" t="s">
        <v>230</v>
      </c>
      <c r="BM710" s="216" t="s">
        <v>1567</v>
      </c>
    </row>
    <row r="711" s="2" customFormat="1">
      <c r="A711" s="39"/>
      <c r="B711" s="40"/>
      <c r="C711" s="41"/>
      <c r="D711" s="218" t="s">
        <v>137</v>
      </c>
      <c r="E711" s="41"/>
      <c r="F711" s="219" t="s">
        <v>1568</v>
      </c>
      <c r="G711" s="41"/>
      <c r="H711" s="41"/>
      <c r="I711" s="220"/>
      <c r="J711" s="41"/>
      <c r="K711" s="41"/>
      <c r="L711" s="45"/>
      <c r="M711" s="221"/>
      <c r="N711" s="222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137</v>
      </c>
      <c r="AU711" s="18" t="s">
        <v>82</v>
      </c>
    </row>
    <row r="712" s="13" customFormat="1">
      <c r="A712" s="13"/>
      <c r="B712" s="223"/>
      <c r="C712" s="224"/>
      <c r="D712" s="225" t="s">
        <v>139</v>
      </c>
      <c r="E712" s="226" t="s">
        <v>19</v>
      </c>
      <c r="F712" s="227" t="s">
        <v>1569</v>
      </c>
      <c r="G712" s="224"/>
      <c r="H712" s="228">
        <v>22.399999999999999</v>
      </c>
      <c r="I712" s="229"/>
      <c r="J712" s="224"/>
      <c r="K712" s="224"/>
      <c r="L712" s="230"/>
      <c r="M712" s="231"/>
      <c r="N712" s="232"/>
      <c r="O712" s="232"/>
      <c r="P712" s="232"/>
      <c r="Q712" s="232"/>
      <c r="R712" s="232"/>
      <c r="S712" s="232"/>
      <c r="T712" s="23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4" t="s">
        <v>139</v>
      </c>
      <c r="AU712" s="234" t="s">
        <v>82</v>
      </c>
      <c r="AV712" s="13" t="s">
        <v>82</v>
      </c>
      <c r="AW712" s="13" t="s">
        <v>34</v>
      </c>
      <c r="AX712" s="13" t="s">
        <v>80</v>
      </c>
      <c r="AY712" s="234" t="s">
        <v>128</v>
      </c>
    </row>
    <row r="713" s="2" customFormat="1" ht="21.75" customHeight="1">
      <c r="A713" s="39"/>
      <c r="B713" s="40"/>
      <c r="C713" s="205" t="s">
        <v>1570</v>
      </c>
      <c r="D713" s="205" t="s">
        <v>130</v>
      </c>
      <c r="E713" s="206" t="s">
        <v>1571</v>
      </c>
      <c r="F713" s="207" t="s">
        <v>1572</v>
      </c>
      <c r="G713" s="208" t="s">
        <v>258</v>
      </c>
      <c r="H713" s="209">
        <v>122</v>
      </c>
      <c r="I713" s="210"/>
      <c r="J713" s="211">
        <f>ROUND(I713*H713,2)</f>
        <v>0</v>
      </c>
      <c r="K713" s="207" t="s">
        <v>134</v>
      </c>
      <c r="L713" s="45"/>
      <c r="M713" s="212" t="s">
        <v>19</v>
      </c>
      <c r="N713" s="213" t="s">
        <v>43</v>
      </c>
      <c r="O713" s="85"/>
      <c r="P713" s="214">
        <f>O713*H713</f>
        <v>0</v>
      </c>
      <c r="Q713" s="214">
        <v>0.0038700000000000002</v>
      </c>
      <c r="R713" s="214">
        <f>Q713*H713</f>
        <v>0.47214</v>
      </c>
      <c r="S713" s="214">
        <v>0</v>
      </c>
      <c r="T713" s="215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16" t="s">
        <v>230</v>
      </c>
      <c r="AT713" s="216" t="s">
        <v>130</v>
      </c>
      <c r="AU713" s="216" t="s">
        <v>82</v>
      </c>
      <c r="AY713" s="18" t="s">
        <v>128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8" t="s">
        <v>80</v>
      </c>
      <c r="BK713" s="217">
        <f>ROUND(I713*H713,2)</f>
        <v>0</v>
      </c>
      <c r="BL713" s="18" t="s">
        <v>230</v>
      </c>
      <c r="BM713" s="216" t="s">
        <v>1573</v>
      </c>
    </row>
    <row r="714" s="2" customFormat="1">
      <c r="A714" s="39"/>
      <c r="B714" s="40"/>
      <c r="C714" s="41"/>
      <c r="D714" s="218" t="s">
        <v>137</v>
      </c>
      <c r="E714" s="41"/>
      <c r="F714" s="219" t="s">
        <v>1574</v>
      </c>
      <c r="G714" s="41"/>
      <c r="H714" s="41"/>
      <c r="I714" s="220"/>
      <c r="J714" s="41"/>
      <c r="K714" s="41"/>
      <c r="L714" s="45"/>
      <c r="M714" s="221"/>
      <c r="N714" s="222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137</v>
      </c>
      <c r="AU714" s="18" t="s">
        <v>82</v>
      </c>
    </row>
    <row r="715" s="13" customFormat="1">
      <c r="A715" s="13"/>
      <c r="B715" s="223"/>
      <c r="C715" s="224"/>
      <c r="D715" s="225" t="s">
        <v>139</v>
      </c>
      <c r="E715" s="226" t="s">
        <v>19</v>
      </c>
      <c r="F715" s="227" t="s">
        <v>1575</v>
      </c>
      <c r="G715" s="224"/>
      <c r="H715" s="228">
        <v>122</v>
      </c>
      <c r="I715" s="229"/>
      <c r="J715" s="224"/>
      <c r="K715" s="224"/>
      <c r="L715" s="230"/>
      <c r="M715" s="231"/>
      <c r="N715" s="232"/>
      <c r="O715" s="232"/>
      <c r="P715" s="232"/>
      <c r="Q715" s="232"/>
      <c r="R715" s="232"/>
      <c r="S715" s="232"/>
      <c r="T715" s="23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4" t="s">
        <v>139</v>
      </c>
      <c r="AU715" s="234" t="s">
        <v>82</v>
      </c>
      <c r="AV715" s="13" t="s">
        <v>82</v>
      </c>
      <c r="AW715" s="13" t="s">
        <v>34</v>
      </c>
      <c r="AX715" s="13" t="s">
        <v>80</v>
      </c>
      <c r="AY715" s="234" t="s">
        <v>128</v>
      </c>
    </row>
    <row r="716" s="2" customFormat="1" ht="21.75" customHeight="1">
      <c r="A716" s="39"/>
      <c r="B716" s="40"/>
      <c r="C716" s="205" t="s">
        <v>1576</v>
      </c>
      <c r="D716" s="205" t="s">
        <v>130</v>
      </c>
      <c r="E716" s="206" t="s">
        <v>1577</v>
      </c>
      <c r="F716" s="207" t="s">
        <v>1578</v>
      </c>
      <c r="G716" s="208" t="s">
        <v>258</v>
      </c>
      <c r="H716" s="209">
        <v>14.199999999999999</v>
      </c>
      <c r="I716" s="210"/>
      <c r="J716" s="211">
        <f>ROUND(I716*H716,2)</f>
        <v>0</v>
      </c>
      <c r="K716" s="207" t="s">
        <v>134</v>
      </c>
      <c r="L716" s="45"/>
      <c r="M716" s="212" t="s">
        <v>19</v>
      </c>
      <c r="N716" s="213" t="s">
        <v>43</v>
      </c>
      <c r="O716" s="85"/>
      <c r="P716" s="214">
        <f>O716*H716</f>
        <v>0</v>
      </c>
      <c r="Q716" s="214">
        <v>0.0040699999999999998</v>
      </c>
      <c r="R716" s="214">
        <f>Q716*H716</f>
        <v>0.057793999999999998</v>
      </c>
      <c r="S716" s="214">
        <v>0</v>
      </c>
      <c r="T716" s="215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16" t="s">
        <v>230</v>
      </c>
      <c r="AT716" s="216" t="s">
        <v>130</v>
      </c>
      <c r="AU716" s="216" t="s">
        <v>82</v>
      </c>
      <c r="AY716" s="18" t="s">
        <v>128</v>
      </c>
      <c r="BE716" s="217">
        <f>IF(N716="základní",J716,0)</f>
        <v>0</v>
      </c>
      <c r="BF716" s="217">
        <f>IF(N716="snížená",J716,0)</f>
        <v>0</v>
      </c>
      <c r="BG716" s="217">
        <f>IF(N716="zákl. přenesená",J716,0)</f>
        <v>0</v>
      </c>
      <c r="BH716" s="217">
        <f>IF(N716="sníž. přenesená",J716,0)</f>
        <v>0</v>
      </c>
      <c r="BI716" s="217">
        <f>IF(N716="nulová",J716,0)</f>
        <v>0</v>
      </c>
      <c r="BJ716" s="18" t="s">
        <v>80</v>
      </c>
      <c r="BK716" s="217">
        <f>ROUND(I716*H716,2)</f>
        <v>0</v>
      </c>
      <c r="BL716" s="18" t="s">
        <v>230</v>
      </c>
      <c r="BM716" s="216" t="s">
        <v>1579</v>
      </c>
    </row>
    <row r="717" s="2" customFormat="1">
      <c r="A717" s="39"/>
      <c r="B717" s="40"/>
      <c r="C717" s="41"/>
      <c r="D717" s="218" t="s">
        <v>137</v>
      </c>
      <c r="E717" s="41"/>
      <c r="F717" s="219" t="s">
        <v>1580</v>
      </c>
      <c r="G717" s="41"/>
      <c r="H717" s="41"/>
      <c r="I717" s="220"/>
      <c r="J717" s="41"/>
      <c r="K717" s="41"/>
      <c r="L717" s="45"/>
      <c r="M717" s="221"/>
      <c r="N717" s="222"/>
      <c r="O717" s="85"/>
      <c r="P717" s="85"/>
      <c r="Q717" s="85"/>
      <c r="R717" s="85"/>
      <c r="S717" s="85"/>
      <c r="T717" s="86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137</v>
      </c>
      <c r="AU717" s="18" t="s">
        <v>82</v>
      </c>
    </row>
    <row r="718" s="13" customFormat="1">
      <c r="A718" s="13"/>
      <c r="B718" s="223"/>
      <c r="C718" s="224"/>
      <c r="D718" s="225" t="s">
        <v>139</v>
      </c>
      <c r="E718" s="226" t="s">
        <v>19</v>
      </c>
      <c r="F718" s="227" t="s">
        <v>1581</v>
      </c>
      <c r="G718" s="224"/>
      <c r="H718" s="228">
        <v>14.199999999999999</v>
      </c>
      <c r="I718" s="229"/>
      <c r="J718" s="224"/>
      <c r="K718" s="224"/>
      <c r="L718" s="230"/>
      <c r="M718" s="231"/>
      <c r="N718" s="232"/>
      <c r="O718" s="232"/>
      <c r="P718" s="232"/>
      <c r="Q718" s="232"/>
      <c r="R718" s="232"/>
      <c r="S718" s="232"/>
      <c r="T718" s="23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4" t="s">
        <v>139</v>
      </c>
      <c r="AU718" s="234" t="s">
        <v>82</v>
      </c>
      <c r="AV718" s="13" t="s">
        <v>82</v>
      </c>
      <c r="AW718" s="13" t="s">
        <v>34</v>
      </c>
      <c r="AX718" s="13" t="s">
        <v>80</v>
      </c>
      <c r="AY718" s="234" t="s">
        <v>128</v>
      </c>
    </row>
    <row r="719" s="2" customFormat="1" ht="21.75" customHeight="1">
      <c r="A719" s="39"/>
      <c r="B719" s="40"/>
      <c r="C719" s="205" t="s">
        <v>1582</v>
      </c>
      <c r="D719" s="205" t="s">
        <v>130</v>
      </c>
      <c r="E719" s="206" t="s">
        <v>1583</v>
      </c>
      <c r="F719" s="207" t="s">
        <v>1584</v>
      </c>
      <c r="G719" s="208" t="s">
        <v>258</v>
      </c>
      <c r="H719" s="209">
        <v>121.95</v>
      </c>
      <c r="I719" s="210"/>
      <c r="J719" s="211">
        <f>ROUND(I719*H719,2)</f>
        <v>0</v>
      </c>
      <c r="K719" s="207" t="s">
        <v>19</v>
      </c>
      <c r="L719" s="45"/>
      <c r="M719" s="212" t="s">
        <v>19</v>
      </c>
      <c r="N719" s="213" t="s">
        <v>43</v>
      </c>
      <c r="O719" s="85"/>
      <c r="P719" s="214">
        <f>O719*H719</f>
        <v>0</v>
      </c>
      <c r="Q719" s="214">
        <v>0.0024099999999999998</v>
      </c>
      <c r="R719" s="214">
        <f>Q719*H719</f>
        <v>0.29389949999999998</v>
      </c>
      <c r="S719" s="214">
        <v>0</v>
      </c>
      <c r="T719" s="215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6" t="s">
        <v>230</v>
      </c>
      <c r="AT719" s="216" t="s">
        <v>130</v>
      </c>
      <c r="AU719" s="216" t="s">
        <v>82</v>
      </c>
      <c r="AY719" s="18" t="s">
        <v>128</v>
      </c>
      <c r="BE719" s="217">
        <f>IF(N719="základní",J719,0)</f>
        <v>0</v>
      </c>
      <c r="BF719" s="217">
        <f>IF(N719="snížená",J719,0)</f>
        <v>0</v>
      </c>
      <c r="BG719" s="217">
        <f>IF(N719="zákl. přenesená",J719,0)</f>
        <v>0</v>
      </c>
      <c r="BH719" s="217">
        <f>IF(N719="sníž. přenesená",J719,0)</f>
        <v>0</v>
      </c>
      <c r="BI719" s="217">
        <f>IF(N719="nulová",J719,0)</f>
        <v>0</v>
      </c>
      <c r="BJ719" s="18" t="s">
        <v>80</v>
      </c>
      <c r="BK719" s="217">
        <f>ROUND(I719*H719,2)</f>
        <v>0</v>
      </c>
      <c r="BL719" s="18" t="s">
        <v>230</v>
      </c>
      <c r="BM719" s="216" t="s">
        <v>1585</v>
      </c>
    </row>
    <row r="720" s="13" customFormat="1">
      <c r="A720" s="13"/>
      <c r="B720" s="223"/>
      <c r="C720" s="224"/>
      <c r="D720" s="225" t="s">
        <v>139</v>
      </c>
      <c r="E720" s="226" t="s">
        <v>19</v>
      </c>
      <c r="F720" s="227" t="s">
        <v>1586</v>
      </c>
      <c r="G720" s="224"/>
      <c r="H720" s="228">
        <v>121.95</v>
      </c>
      <c r="I720" s="229"/>
      <c r="J720" s="224"/>
      <c r="K720" s="224"/>
      <c r="L720" s="230"/>
      <c r="M720" s="231"/>
      <c r="N720" s="232"/>
      <c r="O720" s="232"/>
      <c r="P720" s="232"/>
      <c r="Q720" s="232"/>
      <c r="R720" s="232"/>
      <c r="S720" s="232"/>
      <c r="T720" s="23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4" t="s">
        <v>139</v>
      </c>
      <c r="AU720" s="234" t="s">
        <v>82</v>
      </c>
      <c r="AV720" s="13" t="s">
        <v>82</v>
      </c>
      <c r="AW720" s="13" t="s">
        <v>34</v>
      </c>
      <c r="AX720" s="13" t="s">
        <v>80</v>
      </c>
      <c r="AY720" s="234" t="s">
        <v>128</v>
      </c>
    </row>
    <row r="721" s="2" customFormat="1" ht="21.75" customHeight="1">
      <c r="A721" s="39"/>
      <c r="B721" s="40"/>
      <c r="C721" s="205" t="s">
        <v>1587</v>
      </c>
      <c r="D721" s="205" t="s">
        <v>130</v>
      </c>
      <c r="E721" s="206" t="s">
        <v>1588</v>
      </c>
      <c r="F721" s="207" t="s">
        <v>1589</v>
      </c>
      <c r="G721" s="208" t="s">
        <v>133</v>
      </c>
      <c r="H721" s="209">
        <v>1.5</v>
      </c>
      <c r="I721" s="210"/>
      <c r="J721" s="211">
        <f>ROUND(I721*H721,2)</f>
        <v>0</v>
      </c>
      <c r="K721" s="207" t="s">
        <v>134</v>
      </c>
      <c r="L721" s="45"/>
      <c r="M721" s="212" t="s">
        <v>19</v>
      </c>
      <c r="N721" s="213" t="s">
        <v>43</v>
      </c>
      <c r="O721" s="85"/>
      <c r="P721" s="214">
        <f>O721*H721</f>
        <v>0</v>
      </c>
      <c r="Q721" s="214">
        <v>0.0073499999999999998</v>
      </c>
      <c r="R721" s="214">
        <f>Q721*H721</f>
        <v>0.011025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230</v>
      </c>
      <c r="AT721" s="216" t="s">
        <v>130</v>
      </c>
      <c r="AU721" s="216" t="s">
        <v>82</v>
      </c>
      <c r="AY721" s="18" t="s">
        <v>128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80</v>
      </c>
      <c r="BK721" s="217">
        <f>ROUND(I721*H721,2)</f>
        <v>0</v>
      </c>
      <c r="BL721" s="18" t="s">
        <v>230</v>
      </c>
      <c r="BM721" s="216" t="s">
        <v>1590</v>
      </c>
    </row>
    <row r="722" s="2" customFormat="1">
      <c r="A722" s="39"/>
      <c r="B722" s="40"/>
      <c r="C722" s="41"/>
      <c r="D722" s="218" t="s">
        <v>137</v>
      </c>
      <c r="E722" s="41"/>
      <c r="F722" s="219" t="s">
        <v>1591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137</v>
      </c>
      <c r="AU722" s="18" t="s">
        <v>82</v>
      </c>
    </row>
    <row r="723" s="13" customFormat="1">
      <c r="A723" s="13"/>
      <c r="B723" s="223"/>
      <c r="C723" s="224"/>
      <c r="D723" s="225" t="s">
        <v>139</v>
      </c>
      <c r="E723" s="226" t="s">
        <v>19</v>
      </c>
      <c r="F723" s="227" t="s">
        <v>1592</v>
      </c>
      <c r="G723" s="224"/>
      <c r="H723" s="228">
        <v>1.5</v>
      </c>
      <c r="I723" s="229"/>
      <c r="J723" s="224"/>
      <c r="K723" s="224"/>
      <c r="L723" s="230"/>
      <c r="M723" s="231"/>
      <c r="N723" s="232"/>
      <c r="O723" s="232"/>
      <c r="P723" s="232"/>
      <c r="Q723" s="232"/>
      <c r="R723" s="232"/>
      <c r="S723" s="232"/>
      <c r="T723" s="23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4" t="s">
        <v>139</v>
      </c>
      <c r="AU723" s="234" t="s">
        <v>82</v>
      </c>
      <c r="AV723" s="13" t="s">
        <v>82</v>
      </c>
      <c r="AW723" s="13" t="s">
        <v>34</v>
      </c>
      <c r="AX723" s="13" t="s">
        <v>80</v>
      </c>
      <c r="AY723" s="234" t="s">
        <v>128</v>
      </c>
    </row>
    <row r="724" s="2" customFormat="1" ht="24.15" customHeight="1">
      <c r="A724" s="39"/>
      <c r="B724" s="40"/>
      <c r="C724" s="205" t="s">
        <v>1593</v>
      </c>
      <c r="D724" s="205" t="s">
        <v>130</v>
      </c>
      <c r="E724" s="206" t="s">
        <v>1594</v>
      </c>
      <c r="F724" s="207" t="s">
        <v>1595</v>
      </c>
      <c r="G724" s="208" t="s">
        <v>258</v>
      </c>
      <c r="H724" s="209">
        <v>5.4500000000000002</v>
      </c>
      <c r="I724" s="210"/>
      <c r="J724" s="211">
        <f>ROUND(I724*H724,2)</f>
        <v>0</v>
      </c>
      <c r="K724" s="207" t="s">
        <v>134</v>
      </c>
      <c r="L724" s="45"/>
      <c r="M724" s="212" t="s">
        <v>19</v>
      </c>
      <c r="N724" s="213" t="s">
        <v>43</v>
      </c>
      <c r="O724" s="85"/>
      <c r="P724" s="214">
        <f>O724*H724</f>
        <v>0</v>
      </c>
      <c r="Q724" s="214">
        <v>0.00197</v>
      </c>
      <c r="R724" s="214">
        <f>Q724*H724</f>
        <v>0.0107365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230</v>
      </c>
      <c r="AT724" s="216" t="s">
        <v>130</v>
      </c>
      <c r="AU724" s="216" t="s">
        <v>82</v>
      </c>
      <c r="AY724" s="18" t="s">
        <v>128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80</v>
      </c>
      <c r="BK724" s="217">
        <f>ROUND(I724*H724,2)</f>
        <v>0</v>
      </c>
      <c r="BL724" s="18" t="s">
        <v>230</v>
      </c>
      <c r="BM724" s="216" t="s">
        <v>1596</v>
      </c>
    </row>
    <row r="725" s="2" customFormat="1">
      <c r="A725" s="39"/>
      <c r="B725" s="40"/>
      <c r="C725" s="41"/>
      <c r="D725" s="218" t="s">
        <v>137</v>
      </c>
      <c r="E725" s="41"/>
      <c r="F725" s="219" t="s">
        <v>1597</v>
      </c>
      <c r="G725" s="41"/>
      <c r="H725" s="41"/>
      <c r="I725" s="220"/>
      <c r="J725" s="41"/>
      <c r="K725" s="41"/>
      <c r="L725" s="45"/>
      <c r="M725" s="221"/>
      <c r="N725" s="222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137</v>
      </c>
      <c r="AU725" s="18" t="s">
        <v>82</v>
      </c>
    </row>
    <row r="726" s="13" customFormat="1">
      <c r="A726" s="13"/>
      <c r="B726" s="223"/>
      <c r="C726" s="224"/>
      <c r="D726" s="225" t="s">
        <v>139</v>
      </c>
      <c r="E726" s="226" t="s">
        <v>19</v>
      </c>
      <c r="F726" s="227" t="s">
        <v>1598</v>
      </c>
      <c r="G726" s="224"/>
      <c r="H726" s="228">
        <v>3.6000000000000001</v>
      </c>
      <c r="I726" s="229"/>
      <c r="J726" s="224"/>
      <c r="K726" s="224"/>
      <c r="L726" s="230"/>
      <c r="M726" s="231"/>
      <c r="N726" s="232"/>
      <c r="O726" s="232"/>
      <c r="P726" s="232"/>
      <c r="Q726" s="232"/>
      <c r="R726" s="232"/>
      <c r="S726" s="232"/>
      <c r="T726" s="23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4" t="s">
        <v>139</v>
      </c>
      <c r="AU726" s="234" t="s">
        <v>82</v>
      </c>
      <c r="AV726" s="13" t="s">
        <v>82</v>
      </c>
      <c r="AW726" s="13" t="s">
        <v>34</v>
      </c>
      <c r="AX726" s="13" t="s">
        <v>72</v>
      </c>
      <c r="AY726" s="234" t="s">
        <v>128</v>
      </c>
    </row>
    <row r="727" s="13" customFormat="1">
      <c r="A727" s="13"/>
      <c r="B727" s="223"/>
      <c r="C727" s="224"/>
      <c r="D727" s="225" t="s">
        <v>139</v>
      </c>
      <c r="E727" s="226" t="s">
        <v>19</v>
      </c>
      <c r="F727" s="227" t="s">
        <v>1599</v>
      </c>
      <c r="G727" s="224"/>
      <c r="H727" s="228">
        <v>1.8500000000000001</v>
      </c>
      <c r="I727" s="229"/>
      <c r="J727" s="224"/>
      <c r="K727" s="224"/>
      <c r="L727" s="230"/>
      <c r="M727" s="231"/>
      <c r="N727" s="232"/>
      <c r="O727" s="232"/>
      <c r="P727" s="232"/>
      <c r="Q727" s="232"/>
      <c r="R727" s="232"/>
      <c r="S727" s="232"/>
      <c r="T727" s="23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4" t="s">
        <v>139</v>
      </c>
      <c r="AU727" s="234" t="s">
        <v>82</v>
      </c>
      <c r="AV727" s="13" t="s">
        <v>82</v>
      </c>
      <c r="AW727" s="13" t="s">
        <v>34</v>
      </c>
      <c r="AX727" s="13" t="s">
        <v>72</v>
      </c>
      <c r="AY727" s="234" t="s">
        <v>128</v>
      </c>
    </row>
    <row r="728" s="14" customFormat="1">
      <c r="A728" s="14"/>
      <c r="B728" s="235"/>
      <c r="C728" s="236"/>
      <c r="D728" s="225" t="s">
        <v>139</v>
      </c>
      <c r="E728" s="237" t="s">
        <v>19</v>
      </c>
      <c r="F728" s="238" t="s">
        <v>153</v>
      </c>
      <c r="G728" s="236"/>
      <c r="H728" s="239">
        <v>5.4500000000000002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5" t="s">
        <v>139</v>
      </c>
      <c r="AU728" s="245" t="s">
        <v>82</v>
      </c>
      <c r="AV728" s="14" t="s">
        <v>135</v>
      </c>
      <c r="AW728" s="14" t="s">
        <v>34</v>
      </c>
      <c r="AX728" s="14" t="s">
        <v>80</v>
      </c>
      <c r="AY728" s="245" t="s">
        <v>128</v>
      </c>
    </row>
    <row r="729" s="2" customFormat="1" ht="24.15" customHeight="1">
      <c r="A729" s="39"/>
      <c r="B729" s="40"/>
      <c r="C729" s="205" t="s">
        <v>1600</v>
      </c>
      <c r="D729" s="205" t="s">
        <v>130</v>
      </c>
      <c r="E729" s="206" t="s">
        <v>1601</v>
      </c>
      <c r="F729" s="207" t="s">
        <v>1602</v>
      </c>
      <c r="G729" s="208" t="s">
        <v>258</v>
      </c>
      <c r="H729" s="209">
        <v>7.2999999999999998</v>
      </c>
      <c r="I729" s="210"/>
      <c r="J729" s="211">
        <f>ROUND(I729*H729,2)</f>
        <v>0</v>
      </c>
      <c r="K729" s="207" t="s">
        <v>134</v>
      </c>
      <c r="L729" s="45"/>
      <c r="M729" s="212" t="s">
        <v>19</v>
      </c>
      <c r="N729" s="213" t="s">
        <v>43</v>
      </c>
      <c r="O729" s="85"/>
      <c r="P729" s="214">
        <f>O729*H729</f>
        <v>0</v>
      </c>
      <c r="Q729" s="214">
        <v>0.00147</v>
      </c>
      <c r="R729" s="214">
        <f>Q729*H729</f>
        <v>0.010730999999999999</v>
      </c>
      <c r="S729" s="214">
        <v>0</v>
      </c>
      <c r="T729" s="215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6" t="s">
        <v>230</v>
      </c>
      <c r="AT729" s="216" t="s">
        <v>130</v>
      </c>
      <c r="AU729" s="216" t="s">
        <v>82</v>
      </c>
      <c r="AY729" s="18" t="s">
        <v>128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8" t="s">
        <v>80</v>
      </c>
      <c r="BK729" s="217">
        <f>ROUND(I729*H729,2)</f>
        <v>0</v>
      </c>
      <c r="BL729" s="18" t="s">
        <v>230</v>
      </c>
      <c r="BM729" s="216" t="s">
        <v>1603</v>
      </c>
    </row>
    <row r="730" s="2" customFormat="1">
      <c r="A730" s="39"/>
      <c r="B730" s="40"/>
      <c r="C730" s="41"/>
      <c r="D730" s="218" t="s">
        <v>137</v>
      </c>
      <c r="E730" s="41"/>
      <c r="F730" s="219" t="s">
        <v>1604</v>
      </c>
      <c r="G730" s="41"/>
      <c r="H730" s="41"/>
      <c r="I730" s="220"/>
      <c r="J730" s="41"/>
      <c r="K730" s="41"/>
      <c r="L730" s="45"/>
      <c r="M730" s="221"/>
      <c r="N730" s="222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137</v>
      </c>
      <c r="AU730" s="18" t="s">
        <v>82</v>
      </c>
    </row>
    <row r="731" s="13" customFormat="1">
      <c r="A731" s="13"/>
      <c r="B731" s="223"/>
      <c r="C731" s="224"/>
      <c r="D731" s="225" t="s">
        <v>139</v>
      </c>
      <c r="E731" s="226" t="s">
        <v>19</v>
      </c>
      <c r="F731" s="227" t="s">
        <v>1605</v>
      </c>
      <c r="G731" s="224"/>
      <c r="H731" s="228">
        <v>7.2999999999999998</v>
      </c>
      <c r="I731" s="229"/>
      <c r="J731" s="224"/>
      <c r="K731" s="224"/>
      <c r="L731" s="230"/>
      <c r="M731" s="231"/>
      <c r="N731" s="232"/>
      <c r="O731" s="232"/>
      <c r="P731" s="232"/>
      <c r="Q731" s="232"/>
      <c r="R731" s="232"/>
      <c r="S731" s="232"/>
      <c r="T731" s="23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4" t="s">
        <v>139</v>
      </c>
      <c r="AU731" s="234" t="s">
        <v>82</v>
      </c>
      <c r="AV731" s="13" t="s">
        <v>82</v>
      </c>
      <c r="AW731" s="13" t="s">
        <v>34</v>
      </c>
      <c r="AX731" s="13" t="s">
        <v>80</v>
      </c>
      <c r="AY731" s="234" t="s">
        <v>128</v>
      </c>
    </row>
    <row r="732" s="2" customFormat="1" ht="16.5" customHeight="1">
      <c r="A732" s="39"/>
      <c r="B732" s="40"/>
      <c r="C732" s="205" t="s">
        <v>1606</v>
      </c>
      <c r="D732" s="205" t="s">
        <v>130</v>
      </c>
      <c r="E732" s="206" t="s">
        <v>1607</v>
      </c>
      <c r="F732" s="207" t="s">
        <v>1608</v>
      </c>
      <c r="G732" s="208" t="s">
        <v>305</v>
      </c>
      <c r="H732" s="209">
        <v>11</v>
      </c>
      <c r="I732" s="210"/>
      <c r="J732" s="211">
        <f>ROUND(I732*H732,2)</f>
        <v>0</v>
      </c>
      <c r="K732" s="207" t="s">
        <v>19</v>
      </c>
      <c r="L732" s="45"/>
      <c r="M732" s="212" t="s">
        <v>19</v>
      </c>
      <c r="N732" s="213" t="s">
        <v>43</v>
      </c>
      <c r="O732" s="85"/>
      <c r="P732" s="214">
        <f>O732*H732</f>
        <v>0</v>
      </c>
      <c r="Q732" s="214">
        <v>0.00116</v>
      </c>
      <c r="R732" s="214">
        <f>Q732*H732</f>
        <v>0.012760000000000001</v>
      </c>
      <c r="S732" s="214">
        <v>0</v>
      </c>
      <c r="T732" s="215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6" t="s">
        <v>230</v>
      </c>
      <c r="AT732" s="216" t="s">
        <v>130</v>
      </c>
      <c r="AU732" s="216" t="s">
        <v>82</v>
      </c>
      <c r="AY732" s="18" t="s">
        <v>128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8" t="s">
        <v>80</v>
      </c>
      <c r="BK732" s="217">
        <f>ROUND(I732*H732,2)</f>
        <v>0</v>
      </c>
      <c r="BL732" s="18" t="s">
        <v>230</v>
      </c>
      <c r="BM732" s="216" t="s">
        <v>1609</v>
      </c>
    </row>
    <row r="733" s="13" customFormat="1">
      <c r="A733" s="13"/>
      <c r="B733" s="223"/>
      <c r="C733" s="224"/>
      <c r="D733" s="225" t="s">
        <v>139</v>
      </c>
      <c r="E733" s="226" t="s">
        <v>19</v>
      </c>
      <c r="F733" s="227" t="s">
        <v>1610</v>
      </c>
      <c r="G733" s="224"/>
      <c r="H733" s="228">
        <v>11</v>
      </c>
      <c r="I733" s="229"/>
      <c r="J733" s="224"/>
      <c r="K733" s="224"/>
      <c r="L733" s="230"/>
      <c r="M733" s="231"/>
      <c r="N733" s="232"/>
      <c r="O733" s="232"/>
      <c r="P733" s="232"/>
      <c r="Q733" s="232"/>
      <c r="R733" s="232"/>
      <c r="S733" s="232"/>
      <c r="T733" s="23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4" t="s">
        <v>139</v>
      </c>
      <c r="AU733" s="234" t="s">
        <v>82</v>
      </c>
      <c r="AV733" s="13" t="s">
        <v>82</v>
      </c>
      <c r="AW733" s="13" t="s">
        <v>34</v>
      </c>
      <c r="AX733" s="13" t="s">
        <v>80</v>
      </c>
      <c r="AY733" s="234" t="s">
        <v>128</v>
      </c>
    </row>
    <row r="734" s="2" customFormat="1" ht="16.5" customHeight="1">
      <c r="A734" s="39"/>
      <c r="B734" s="40"/>
      <c r="C734" s="205" t="s">
        <v>1611</v>
      </c>
      <c r="D734" s="205" t="s">
        <v>130</v>
      </c>
      <c r="E734" s="206" t="s">
        <v>1612</v>
      </c>
      <c r="F734" s="207" t="s">
        <v>1613</v>
      </c>
      <c r="G734" s="208" t="s">
        <v>258</v>
      </c>
      <c r="H734" s="209">
        <v>4.2000000000000002</v>
      </c>
      <c r="I734" s="210"/>
      <c r="J734" s="211">
        <f>ROUND(I734*H734,2)</f>
        <v>0</v>
      </c>
      <c r="K734" s="207" t="s">
        <v>134</v>
      </c>
      <c r="L734" s="45"/>
      <c r="M734" s="212" t="s">
        <v>19</v>
      </c>
      <c r="N734" s="213" t="s">
        <v>43</v>
      </c>
      <c r="O734" s="85"/>
      <c r="P734" s="214">
        <f>O734*H734</f>
        <v>0</v>
      </c>
      <c r="Q734" s="214">
        <v>0.0025899999999999999</v>
      </c>
      <c r="R734" s="214">
        <f>Q734*H734</f>
        <v>0.010878000000000001</v>
      </c>
      <c r="S734" s="214">
        <v>0</v>
      </c>
      <c r="T734" s="215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16" t="s">
        <v>230</v>
      </c>
      <c r="AT734" s="216" t="s">
        <v>130</v>
      </c>
      <c r="AU734" s="216" t="s">
        <v>82</v>
      </c>
      <c r="AY734" s="18" t="s">
        <v>128</v>
      </c>
      <c r="BE734" s="217">
        <f>IF(N734="základní",J734,0)</f>
        <v>0</v>
      </c>
      <c r="BF734" s="217">
        <f>IF(N734="snížená",J734,0)</f>
        <v>0</v>
      </c>
      <c r="BG734" s="217">
        <f>IF(N734="zákl. přenesená",J734,0)</f>
        <v>0</v>
      </c>
      <c r="BH734" s="217">
        <f>IF(N734="sníž. přenesená",J734,0)</f>
        <v>0</v>
      </c>
      <c r="BI734" s="217">
        <f>IF(N734="nulová",J734,0)</f>
        <v>0</v>
      </c>
      <c r="BJ734" s="18" t="s">
        <v>80</v>
      </c>
      <c r="BK734" s="217">
        <f>ROUND(I734*H734,2)</f>
        <v>0</v>
      </c>
      <c r="BL734" s="18" t="s">
        <v>230</v>
      </c>
      <c r="BM734" s="216" t="s">
        <v>1614</v>
      </c>
    </row>
    <row r="735" s="2" customFormat="1">
      <c r="A735" s="39"/>
      <c r="B735" s="40"/>
      <c r="C735" s="41"/>
      <c r="D735" s="218" t="s">
        <v>137</v>
      </c>
      <c r="E735" s="41"/>
      <c r="F735" s="219" t="s">
        <v>1615</v>
      </c>
      <c r="G735" s="41"/>
      <c r="H735" s="41"/>
      <c r="I735" s="220"/>
      <c r="J735" s="41"/>
      <c r="K735" s="41"/>
      <c r="L735" s="45"/>
      <c r="M735" s="221"/>
      <c r="N735" s="222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137</v>
      </c>
      <c r="AU735" s="18" t="s">
        <v>82</v>
      </c>
    </row>
    <row r="736" s="13" customFormat="1">
      <c r="A736" s="13"/>
      <c r="B736" s="223"/>
      <c r="C736" s="224"/>
      <c r="D736" s="225" t="s">
        <v>139</v>
      </c>
      <c r="E736" s="226" t="s">
        <v>19</v>
      </c>
      <c r="F736" s="227" t="s">
        <v>1616</v>
      </c>
      <c r="G736" s="224"/>
      <c r="H736" s="228">
        <v>4.2000000000000002</v>
      </c>
      <c r="I736" s="229"/>
      <c r="J736" s="224"/>
      <c r="K736" s="224"/>
      <c r="L736" s="230"/>
      <c r="M736" s="231"/>
      <c r="N736" s="232"/>
      <c r="O736" s="232"/>
      <c r="P736" s="232"/>
      <c r="Q736" s="232"/>
      <c r="R736" s="232"/>
      <c r="S736" s="232"/>
      <c r="T736" s="23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4" t="s">
        <v>139</v>
      </c>
      <c r="AU736" s="234" t="s">
        <v>82</v>
      </c>
      <c r="AV736" s="13" t="s">
        <v>82</v>
      </c>
      <c r="AW736" s="13" t="s">
        <v>34</v>
      </c>
      <c r="AX736" s="13" t="s">
        <v>80</v>
      </c>
      <c r="AY736" s="234" t="s">
        <v>128</v>
      </c>
    </row>
    <row r="737" s="2" customFormat="1" ht="24.15" customHeight="1">
      <c r="A737" s="39"/>
      <c r="B737" s="40"/>
      <c r="C737" s="205" t="s">
        <v>1617</v>
      </c>
      <c r="D737" s="205" t="s">
        <v>130</v>
      </c>
      <c r="E737" s="206" t="s">
        <v>1618</v>
      </c>
      <c r="F737" s="207" t="s">
        <v>1619</v>
      </c>
      <c r="G737" s="208" t="s">
        <v>305</v>
      </c>
      <c r="H737" s="209">
        <v>5</v>
      </c>
      <c r="I737" s="210"/>
      <c r="J737" s="211">
        <f>ROUND(I737*H737,2)</f>
        <v>0</v>
      </c>
      <c r="K737" s="207" t="s">
        <v>134</v>
      </c>
      <c r="L737" s="45"/>
      <c r="M737" s="212" t="s">
        <v>19</v>
      </c>
      <c r="N737" s="213" t="s">
        <v>43</v>
      </c>
      <c r="O737" s="85"/>
      <c r="P737" s="214">
        <f>O737*H737</f>
        <v>0</v>
      </c>
      <c r="Q737" s="214">
        <v>0.0038899999999999998</v>
      </c>
      <c r="R737" s="214">
        <f>Q737*H737</f>
        <v>0.019449999999999999</v>
      </c>
      <c r="S737" s="214">
        <v>0</v>
      </c>
      <c r="T737" s="215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16" t="s">
        <v>230</v>
      </c>
      <c r="AT737" s="216" t="s">
        <v>130</v>
      </c>
      <c r="AU737" s="216" t="s">
        <v>82</v>
      </c>
      <c r="AY737" s="18" t="s">
        <v>128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8" t="s">
        <v>80</v>
      </c>
      <c r="BK737" s="217">
        <f>ROUND(I737*H737,2)</f>
        <v>0</v>
      </c>
      <c r="BL737" s="18" t="s">
        <v>230</v>
      </c>
      <c r="BM737" s="216" t="s">
        <v>1620</v>
      </c>
    </row>
    <row r="738" s="2" customFormat="1">
      <c r="A738" s="39"/>
      <c r="B738" s="40"/>
      <c r="C738" s="41"/>
      <c r="D738" s="218" t="s">
        <v>137</v>
      </c>
      <c r="E738" s="41"/>
      <c r="F738" s="219" t="s">
        <v>1621</v>
      </c>
      <c r="G738" s="41"/>
      <c r="H738" s="41"/>
      <c r="I738" s="220"/>
      <c r="J738" s="41"/>
      <c r="K738" s="41"/>
      <c r="L738" s="45"/>
      <c r="M738" s="221"/>
      <c r="N738" s="222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137</v>
      </c>
      <c r="AU738" s="18" t="s">
        <v>82</v>
      </c>
    </row>
    <row r="739" s="13" customFormat="1">
      <c r="A739" s="13"/>
      <c r="B739" s="223"/>
      <c r="C739" s="224"/>
      <c r="D739" s="225" t="s">
        <v>139</v>
      </c>
      <c r="E739" s="226" t="s">
        <v>19</v>
      </c>
      <c r="F739" s="227" t="s">
        <v>1622</v>
      </c>
      <c r="G739" s="224"/>
      <c r="H739" s="228">
        <v>5</v>
      </c>
      <c r="I739" s="229"/>
      <c r="J739" s="224"/>
      <c r="K739" s="224"/>
      <c r="L739" s="230"/>
      <c r="M739" s="231"/>
      <c r="N739" s="232"/>
      <c r="O739" s="232"/>
      <c r="P739" s="232"/>
      <c r="Q739" s="232"/>
      <c r="R739" s="232"/>
      <c r="S739" s="232"/>
      <c r="T739" s="23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4" t="s">
        <v>139</v>
      </c>
      <c r="AU739" s="234" t="s">
        <v>82</v>
      </c>
      <c r="AV739" s="13" t="s">
        <v>82</v>
      </c>
      <c r="AW739" s="13" t="s">
        <v>34</v>
      </c>
      <c r="AX739" s="13" t="s">
        <v>80</v>
      </c>
      <c r="AY739" s="234" t="s">
        <v>128</v>
      </c>
    </row>
    <row r="740" s="2" customFormat="1" ht="21.75" customHeight="1">
      <c r="A740" s="39"/>
      <c r="B740" s="40"/>
      <c r="C740" s="205" t="s">
        <v>1623</v>
      </c>
      <c r="D740" s="205" t="s">
        <v>130</v>
      </c>
      <c r="E740" s="206" t="s">
        <v>1624</v>
      </c>
      <c r="F740" s="207" t="s">
        <v>1625</v>
      </c>
      <c r="G740" s="208" t="s">
        <v>258</v>
      </c>
      <c r="H740" s="209">
        <v>122</v>
      </c>
      <c r="I740" s="210"/>
      <c r="J740" s="211">
        <f>ROUND(I740*H740,2)</f>
        <v>0</v>
      </c>
      <c r="K740" s="207" t="s">
        <v>134</v>
      </c>
      <c r="L740" s="45"/>
      <c r="M740" s="212" t="s">
        <v>19</v>
      </c>
      <c r="N740" s="213" t="s">
        <v>43</v>
      </c>
      <c r="O740" s="85"/>
      <c r="P740" s="214">
        <f>O740*H740</f>
        <v>0</v>
      </c>
      <c r="Q740" s="214">
        <v>0.00696</v>
      </c>
      <c r="R740" s="214">
        <f>Q740*H740</f>
        <v>0.84911999999999999</v>
      </c>
      <c r="S740" s="214">
        <v>0</v>
      </c>
      <c r="T740" s="215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16" t="s">
        <v>230</v>
      </c>
      <c r="AT740" s="216" t="s">
        <v>130</v>
      </c>
      <c r="AU740" s="216" t="s">
        <v>82</v>
      </c>
      <c r="AY740" s="18" t="s">
        <v>128</v>
      </c>
      <c r="BE740" s="217">
        <f>IF(N740="základní",J740,0)</f>
        <v>0</v>
      </c>
      <c r="BF740" s="217">
        <f>IF(N740="snížená",J740,0)</f>
        <v>0</v>
      </c>
      <c r="BG740" s="217">
        <f>IF(N740="zákl. přenesená",J740,0)</f>
        <v>0</v>
      </c>
      <c r="BH740" s="217">
        <f>IF(N740="sníž. přenesená",J740,0)</f>
        <v>0</v>
      </c>
      <c r="BI740" s="217">
        <f>IF(N740="nulová",J740,0)</f>
        <v>0</v>
      </c>
      <c r="BJ740" s="18" t="s">
        <v>80</v>
      </c>
      <c r="BK740" s="217">
        <f>ROUND(I740*H740,2)</f>
        <v>0</v>
      </c>
      <c r="BL740" s="18" t="s">
        <v>230</v>
      </c>
      <c r="BM740" s="216" t="s">
        <v>1626</v>
      </c>
    </row>
    <row r="741" s="2" customFormat="1">
      <c r="A741" s="39"/>
      <c r="B741" s="40"/>
      <c r="C741" s="41"/>
      <c r="D741" s="218" t="s">
        <v>137</v>
      </c>
      <c r="E741" s="41"/>
      <c r="F741" s="219" t="s">
        <v>1627</v>
      </c>
      <c r="G741" s="41"/>
      <c r="H741" s="41"/>
      <c r="I741" s="220"/>
      <c r="J741" s="41"/>
      <c r="K741" s="41"/>
      <c r="L741" s="45"/>
      <c r="M741" s="221"/>
      <c r="N741" s="222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137</v>
      </c>
      <c r="AU741" s="18" t="s">
        <v>82</v>
      </c>
    </row>
    <row r="742" s="13" customFormat="1">
      <c r="A742" s="13"/>
      <c r="B742" s="223"/>
      <c r="C742" s="224"/>
      <c r="D742" s="225" t="s">
        <v>139</v>
      </c>
      <c r="E742" s="226" t="s">
        <v>19</v>
      </c>
      <c r="F742" s="227" t="s">
        <v>1575</v>
      </c>
      <c r="G742" s="224"/>
      <c r="H742" s="228">
        <v>122</v>
      </c>
      <c r="I742" s="229"/>
      <c r="J742" s="224"/>
      <c r="K742" s="224"/>
      <c r="L742" s="230"/>
      <c r="M742" s="231"/>
      <c r="N742" s="232"/>
      <c r="O742" s="232"/>
      <c r="P742" s="232"/>
      <c r="Q742" s="232"/>
      <c r="R742" s="232"/>
      <c r="S742" s="232"/>
      <c r="T742" s="23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4" t="s">
        <v>139</v>
      </c>
      <c r="AU742" s="234" t="s">
        <v>82</v>
      </c>
      <c r="AV742" s="13" t="s">
        <v>82</v>
      </c>
      <c r="AW742" s="13" t="s">
        <v>34</v>
      </c>
      <c r="AX742" s="13" t="s">
        <v>80</v>
      </c>
      <c r="AY742" s="234" t="s">
        <v>128</v>
      </c>
    </row>
    <row r="743" s="2" customFormat="1" ht="16.5" customHeight="1">
      <c r="A743" s="39"/>
      <c r="B743" s="40"/>
      <c r="C743" s="205" t="s">
        <v>1628</v>
      </c>
      <c r="D743" s="205" t="s">
        <v>130</v>
      </c>
      <c r="E743" s="206" t="s">
        <v>1629</v>
      </c>
      <c r="F743" s="207" t="s">
        <v>1630</v>
      </c>
      <c r="G743" s="208" t="s">
        <v>258</v>
      </c>
      <c r="H743" s="209">
        <v>93.599999999999994</v>
      </c>
      <c r="I743" s="210"/>
      <c r="J743" s="211">
        <f>ROUND(I743*H743,2)</f>
        <v>0</v>
      </c>
      <c r="K743" s="207" t="s">
        <v>134</v>
      </c>
      <c r="L743" s="45"/>
      <c r="M743" s="212" t="s">
        <v>19</v>
      </c>
      <c r="N743" s="213" t="s">
        <v>43</v>
      </c>
      <c r="O743" s="85"/>
      <c r="P743" s="214">
        <f>O743*H743</f>
        <v>0</v>
      </c>
      <c r="Q743" s="214">
        <v>0.0048399999999999997</v>
      </c>
      <c r="R743" s="214">
        <f>Q743*H743</f>
        <v>0.45302399999999993</v>
      </c>
      <c r="S743" s="214">
        <v>0</v>
      </c>
      <c r="T743" s="215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6" t="s">
        <v>230</v>
      </c>
      <c r="AT743" s="216" t="s">
        <v>130</v>
      </c>
      <c r="AU743" s="216" t="s">
        <v>82</v>
      </c>
      <c r="AY743" s="18" t="s">
        <v>128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8" t="s">
        <v>80</v>
      </c>
      <c r="BK743" s="217">
        <f>ROUND(I743*H743,2)</f>
        <v>0</v>
      </c>
      <c r="BL743" s="18" t="s">
        <v>230</v>
      </c>
      <c r="BM743" s="216" t="s">
        <v>1631</v>
      </c>
    </row>
    <row r="744" s="2" customFormat="1">
      <c r="A744" s="39"/>
      <c r="B744" s="40"/>
      <c r="C744" s="41"/>
      <c r="D744" s="218" t="s">
        <v>137</v>
      </c>
      <c r="E744" s="41"/>
      <c r="F744" s="219" t="s">
        <v>1632</v>
      </c>
      <c r="G744" s="41"/>
      <c r="H744" s="41"/>
      <c r="I744" s="220"/>
      <c r="J744" s="41"/>
      <c r="K744" s="41"/>
      <c r="L744" s="45"/>
      <c r="M744" s="221"/>
      <c r="N744" s="222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137</v>
      </c>
      <c r="AU744" s="18" t="s">
        <v>82</v>
      </c>
    </row>
    <row r="745" s="13" customFormat="1">
      <c r="A745" s="13"/>
      <c r="B745" s="223"/>
      <c r="C745" s="224"/>
      <c r="D745" s="225" t="s">
        <v>139</v>
      </c>
      <c r="E745" s="226" t="s">
        <v>19</v>
      </c>
      <c r="F745" s="227" t="s">
        <v>1633</v>
      </c>
      <c r="G745" s="224"/>
      <c r="H745" s="228">
        <v>93.599999999999994</v>
      </c>
      <c r="I745" s="229"/>
      <c r="J745" s="224"/>
      <c r="K745" s="224"/>
      <c r="L745" s="230"/>
      <c r="M745" s="231"/>
      <c r="N745" s="232"/>
      <c r="O745" s="232"/>
      <c r="P745" s="232"/>
      <c r="Q745" s="232"/>
      <c r="R745" s="232"/>
      <c r="S745" s="232"/>
      <c r="T745" s="23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4" t="s">
        <v>139</v>
      </c>
      <c r="AU745" s="234" t="s">
        <v>82</v>
      </c>
      <c r="AV745" s="13" t="s">
        <v>82</v>
      </c>
      <c r="AW745" s="13" t="s">
        <v>34</v>
      </c>
      <c r="AX745" s="13" t="s">
        <v>80</v>
      </c>
      <c r="AY745" s="234" t="s">
        <v>128</v>
      </c>
    </row>
    <row r="746" s="2" customFormat="1" ht="16.5" customHeight="1">
      <c r="A746" s="39"/>
      <c r="B746" s="40"/>
      <c r="C746" s="205" t="s">
        <v>1634</v>
      </c>
      <c r="D746" s="205" t="s">
        <v>130</v>
      </c>
      <c r="E746" s="206" t="s">
        <v>1635</v>
      </c>
      <c r="F746" s="207" t="s">
        <v>1636</v>
      </c>
      <c r="G746" s="208" t="s">
        <v>192</v>
      </c>
      <c r="H746" s="209">
        <v>1</v>
      </c>
      <c r="I746" s="210"/>
      <c r="J746" s="211">
        <f>ROUND(I746*H746,2)</f>
        <v>0</v>
      </c>
      <c r="K746" s="207" t="s">
        <v>19</v>
      </c>
      <c r="L746" s="45"/>
      <c r="M746" s="212" t="s">
        <v>19</v>
      </c>
      <c r="N746" s="213" t="s">
        <v>43</v>
      </c>
      <c r="O746" s="85"/>
      <c r="P746" s="214">
        <f>O746*H746</f>
        <v>0</v>
      </c>
      <c r="Q746" s="214">
        <v>0</v>
      </c>
      <c r="R746" s="214">
        <f>Q746*H746</f>
        <v>0</v>
      </c>
      <c r="S746" s="214">
        <v>0</v>
      </c>
      <c r="T746" s="215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16" t="s">
        <v>230</v>
      </c>
      <c r="AT746" s="216" t="s">
        <v>130</v>
      </c>
      <c r="AU746" s="216" t="s">
        <v>82</v>
      </c>
      <c r="AY746" s="18" t="s">
        <v>128</v>
      </c>
      <c r="BE746" s="217">
        <f>IF(N746="základní",J746,0)</f>
        <v>0</v>
      </c>
      <c r="BF746" s="217">
        <f>IF(N746="snížená",J746,0)</f>
        <v>0</v>
      </c>
      <c r="BG746" s="217">
        <f>IF(N746="zákl. přenesená",J746,0)</f>
        <v>0</v>
      </c>
      <c r="BH746" s="217">
        <f>IF(N746="sníž. přenesená",J746,0)</f>
        <v>0</v>
      </c>
      <c r="BI746" s="217">
        <f>IF(N746="nulová",J746,0)</f>
        <v>0</v>
      </c>
      <c r="BJ746" s="18" t="s">
        <v>80</v>
      </c>
      <c r="BK746" s="217">
        <f>ROUND(I746*H746,2)</f>
        <v>0</v>
      </c>
      <c r="BL746" s="18" t="s">
        <v>230</v>
      </c>
      <c r="BM746" s="216" t="s">
        <v>1637</v>
      </c>
    </row>
    <row r="747" s="13" customFormat="1">
      <c r="A747" s="13"/>
      <c r="B747" s="223"/>
      <c r="C747" s="224"/>
      <c r="D747" s="225" t="s">
        <v>139</v>
      </c>
      <c r="E747" s="226" t="s">
        <v>19</v>
      </c>
      <c r="F747" s="227" t="s">
        <v>1638</v>
      </c>
      <c r="G747" s="224"/>
      <c r="H747" s="228">
        <v>1</v>
      </c>
      <c r="I747" s="229"/>
      <c r="J747" s="224"/>
      <c r="K747" s="224"/>
      <c r="L747" s="230"/>
      <c r="M747" s="231"/>
      <c r="N747" s="232"/>
      <c r="O747" s="232"/>
      <c r="P747" s="232"/>
      <c r="Q747" s="232"/>
      <c r="R747" s="232"/>
      <c r="S747" s="232"/>
      <c r="T747" s="23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4" t="s">
        <v>139</v>
      </c>
      <c r="AU747" s="234" t="s">
        <v>82</v>
      </c>
      <c r="AV747" s="13" t="s">
        <v>82</v>
      </c>
      <c r="AW747" s="13" t="s">
        <v>34</v>
      </c>
      <c r="AX747" s="13" t="s">
        <v>80</v>
      </c>
      <c r="AY747" s="234" t="s">
        <v>128</v>
      </c>
    </row>
    <row r="748" s="2" customFormat="1" ht="24.15" customHeight="1">
      <c r="A748" s="39"/>
      <c r="B748" s="40"/>
      <c r="C748" s="205" t="s">
        <v>1639</v>
      </c>
      <c r="D748" s="205" t="s">
        <v>130</v>
      </c>
      <c r="E748" s="206" t="s">
        <v>1640</v>
      </c>
      <c r="F748" s="207" t="s">
        <v>1641</v>
      </c>
      <c r="G748" s="208" t="s">
        <v>426</v>
      </c>
      <c r="H748" s="256"/>
      <c r="I748" s="210"/>
      <c r="J748" s="211">
        <f>ROUND(I748*H748,2)</f>
        <v>0</v>
      </c>
      <c r="K748" s="207" t="s">
        <v>134</v>
      </c>
      <c r="L748" s="45"/>
      <c r="M748" s="212" t="s">
        <v>19</v>
      </c>
      <c r="N748" s="213" t="s">
        <v>43</v>
      </c>
      <c r="O748" s="85"/>
      <c r="P748" s="214">
        <f>O748*H748</f>
        <v>0</v>
      </c>
      <c r="Q748" s="214">
        <v>0</v>
      </c>
      <c r="R748" s="214">
        <f>Q748*H748</f>
        <v>0</v>
      </c>
      <c r="S748" s="214">
        <v>0</v>
      </c>
      <c r="T748" s="215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16" t="s">
        <v>230</v>
      </c>
      <c r="AT748" s="216" t="s">
        <v>130</v>
      </c>
      <c r="AU748" s="216" t="s">
        <v>82</v>
      </c>
      <c r="AY748" s="18" t="s">
        <v>128</v>
      </c>
      <c r="BE748" s="217">
        <f>IF(N748="základní",J748,0)</f>
        <v>0</v>
      </c>
      <c r="BF748" s="217">
        <f>IF(N748="snížená",J748,0)</f>
        <v>0</v>
      </c>
      <c r="BG748" s="217">
        <f>IF(N748="zákl. přenesená",J748,0)</f>
        <v>0</v>
      </c>
      <c r="BH748" s="217">
        <f>IF(N748="sníž. přenesená",J748,0)</f>
        <v>0</v>
      </c>
      <c r="BI748" s="217">
        <f>IF(N748="nulová",J748,0)</f>
        <v>0</v>
      </c>
      <c r="BJ748" s="18" t="s">
        <v>80</v>
      </c>
      <c r="BK748" s="217">
        <f>ROUND(I748*H748,2)</f>
        <v>0</v>
      </c>
      <c r="BL748" s="18" t="s">
        <v>230</v>
      </c>
      <c r="BM748" s="216" t="s">
        <v>1642</v>
      </c>
    </row>
    <row r="749" s="2" customFormat="1">
      <c r="A749" s="39"/>
      <c r="B749" s="40"/>
      <c r="C749" s="41"/>
      <c r="D749" s="218" t="s">
        <v>137</v>
      </c>
      <c r="E749" s="41"/>
      <c r="F749" s="219" t="s">
        <v>1643</v>
      </c>
      <c r="G749" s="41"/>
      <c r="H749" s="41"/>
      <c r="I749" s="220"/>
      <c r="J749" s="41"/>
      <c r="K749" s="41"/>
      <c r="L749" s="45"/>
      <c r="M749" s="221"/>
      <c r="N749" s="222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137</v>
      </c>
      <c r="AU749" s="18" t="s">
        <v>82</v>
      </c>
    </row>
    <row r="750" s="12" customFormat="1" ht="22.8" customHeight="1">
      <c r="A750" s="12"/>
      <c r="B750" s="189"/>
      <c r="C750" s="190"/>
      <c r="D750" s="191" t="s">
        <v>71</v>
      </c>
      <c r="E750" s="203" t="s">
        <v>563</v>
      </c>
      <c r="F750" s="203" t="s">
        <v>564</v>
      </c>
      <c r="G750" s="190"/>
      <c r="H750" s="190"/>
      <c r="I750" s="193"/>
      <c r="J750" s="204">
        <f>BK750</f>
        <v>0</v>
      </c>
      <c r="K750" s="190"/>
      <c r="L750" s="195"/>
      <c r="M750" s="196"/>
      <c r="N750" s="197"/>
      <c r="O750" s="197"/>
      <c r="P750" s="198">
        <f>SUM(P751:P832)</f>
        <v>0</v>
      </c>
      <c r="Q750" s="197"/>
      <c r="R750" s="198">
        <f>SUM(R751:R832)</f>
        <v>41.705561599999989</v>
      </c>
      <c r="S750" s="197"/>
      <c r="T750" s="199">
        <f>SUM(T751:T832)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00" t="s">
        <v>82</v>
      </c>
      <c r="AT750" s="201" t="s">
        <v>71</v>
      </c>
      <c r="AU750" s="201" t="s">
        <v>80</v>
      </c>
      <c r="AY750" s="200" t="s">
        <v>128</v>
      </c>
      <c r="BK750" s="202">
        <f>SUM(BK751:BK832)</f>
        <v>0</v>
      </c>
    </row>
    <row r="751" s="2" customFormat="1" ht="16.5" customHeight="1">
      <c r="A751" s="39"/>
      <c r="B751" s="40"/>
      <c r="C751" s="205" t="s">
        <v>1644</v>
      </c>
      <c r="D751" s="205" t="s">
        <v>130</v>
      </c>
      <c r="E751" s="206" t="s">
        <v>1645</v>
      </c>
      <c r="F751" s="207" t="s">
        <v>1646</v>
      </c>
      <c r="G751" s="208" t="s">
        <v>133</v>
      </c>
      <c r="H751" s="209">
        <v>790</v>
      </c>
      <c r="I751" s="210"/>
      <c r="J751" s="211">
        <f>ROUND(I751*H751,2)</f>
        <v>0</v>
      </c>
      <c r="K751" s="207" t="s">
        <v>134</v>
      </c>
      <c r="L751" s="45"/>
      <c r="M751" s="212" t="s">
        <v>19</v>
      </c>
      <c r="N751" s="213" t="s">
        <v>43</v>
      </c>
      <c r="O751" s="85"/>
      <c r="P751" s="214">
        <f>O751*H751</f>
        <v>0</v>
      </c>
      <c r="Q751" s="214">
        <v>0</v>
      </c>
      <c r="R751" s="214">
        <f>Q751*H751</f>
        <v>0</v>
      </c>
      <c r="S751" s="214">
        <v>0</v>
      </c>
      <c r="T751" s="215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16" t="s">
        <v>230</v>
      </c>
      <c r="AT751" s="216" t="s">
        <v>130</v>
      </c>
      <c r="AU751" s="216" t="s">
        <v>82</v>
      </c>
      <c r="AY751" s="18" t="s">
        <v>128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8" t="s">
        <v>80</v>
      </c>
      <c r="BK751" s="217">
        <f>ROUND(I751*H751,2)</f>
        <v>0</v>
      </c>
      <c r="BL751" s="18" t="s">
        <v>230</v>
      </c>
      <c r="BM751" s="216" t="s">
        <v>1647</v>
      </c>
    </row>
    <row r="752" s="2" customFormat="1">
      <c r="A752" s="39"/>
      <c r="B752" s="40"/>
      <c r="C752" s="41"/>
      <c r="D752" s="218" t="s">
        <v>137</v>
      </c>
      <c r="E752" s="41"/>
      <c r="F752" s="219" t="s">
        <v>1648</v>
      </c>
      <c r="G752" s="41"/>
      <c r="H752" s="41"/>
      <c r="I752" s="220"/>
      <c r="J752" s="41"/>
      <c r="K752" s="41"/>
      <c r="L752" s="45"/>
      <c r="M752" s="221"/>
      <c r="N752" s="222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137</v>
      </c>
      <c r="AU752" s="18" t="s">
        <v>82</v>
      </c>
    </row>
    <row r="753" s="13" customFormat="1">
      <c r="A753" s="13"/>
      <c r="B753" s="223"/>
      <c r="C753" s="224"/>
      <c r="D753" s="225" t="s">
        <v>139</v>
      </c>
      <c r="E753" s="226" t="s">
        <v>19</v>
      </c>
      <c r="F753" s="227" t="s">
        <v>1323</v>
      </c>
      <c r="G753" s="224"/>
      <c r="H753" s="228">
        <v>790</v>
      </c>
      <c r="I753" s="229"/>
      <c r="J753" s="224"/>
      <c r="K753" s="224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139</v>
      </c>
      <c r="AU753" s="234" t="s">
        <v>82</v>
      </c>
      <c r="AV753" s="13" t="s">
        <v>82</v>
      </c>
      <c r="AW753" s="13" t="s">
        <v>34</v>
      </c>
      <c r="AX753" s="13" t="s">
        <v>80</v>
      </c>
      <c r="AY753" s="234" t="s">
        <v>128</v>
      </c>
    </row>
    <row r="754" s="2" customFormat="1" ht="16.5" customHeight="1">
      <c r="A754" s="39"/>
      <c r="B754" s="40"/>
      <c r="C754" s="246" t="s">
        <v>1649</v>
      </c>
      <c r="D754" s="246" t="s">
        <v>414</v>
      </c>
      <c r="E754" s="247" t="s">
        <v>1650</v>
      </c>
      <c r="F754" s="248" t="s">
        <v>1651</v>
      </c>
      <c r="G754" s="249" t="s">
        <v>305</v>
      </c>
      <c r="H754" s="250">
        <v>9480</v>
      </c>
      <c r="I754" s="251"/>
      <c r="J754" s="252">
        <f>ROUND(I754*H754,2)</f>
        <v>0</v>
      </c>
      <c r="K754" s="248" t="s">
        <v>134</v>
      </c>
      <c r="L754" s="253"/>
      <c r="M754" s="254" t="s">
        <v>19</v>
      </c>
      <c r="N754" s="255" t="s">
        <v>43</v>
      </c>
      <c r="O754" s="85"/>
      <c r="P754" s="214">
        <f>O754*H754</f>
        <v>0</v>
      </c>
      <c r="Q754" s="214">
        <v>0.0035999999999999999</v>
      </c>
      <c r="R754" s="214">
        <f>Q754*H754</f>
        <v>34.128</v>
      </c>
      <c r="S754" s="214">
        <v>0</v>
      </c>
      <c r="T754" s="215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16" t="s">
        <v>334</v>
      </c>
      <c r="AT754" s="216" t="s">
        <v>414</v>
      </c>
      <c r="AU754" s="216" t="s">
        <v>82</v>
      </c>
      <c r="AY754" s="18" t="s">
        <v>128</v>
      </c>
      <c r="BE754" s="217">
        <f>IF(N754="základní",J754,0)</f>
        <v>0</v>
      </c>
      <c r="BF754" s="217">
        <f>IF(N754="snížená",J754,0)</f>
        <v>0</v>
      </c>
      <c r="BG754" s="217">
        <f>IF(N754="zákl. přenesená",J754,0)</f>
        <v>0</v>
      </c>
      <c r="BH754" s="217">
        <f>IF(N754="sníž. přenesená",J754,0)</f>
        <v>0</v>
      </c>
      <c r="BI754" s="217">
        <f>IF(N754="nulová",J754,0)</f>
        <v>0</v>
      </c>
      <c r="BJ754" s="18" t="s">
        <v>80</v>
      </c>
      <c r="BK754" s="217">
        <f>ROUND(I754*H754,2)</f>
        <v>0</v>
      </c>
      <c r="BL754" s="18" t="s">
        <v>230</v>
      </c>
      <c r="BM754" s="216" t="s">
        <v>1652</v>
      </c>
    </row>
    <row r="755" s="13" customFormat="1">
      <c r="A755" s="13"/>
      <c r="B755" s="223"/>
      <c r="C755" s="224"/>
      <c r="D755" s="225" t="s">
        <v>139</v>
      </c>
      <c r="E755" s="224"/>
      <c r="F755" s="227" t="s">
        <v>1653</v>
      </c>
      <c r="G755" s="224"/>
      <c r="H755" s="228">
        <v>9480</v>
      </c>
      <c r="I755" s="229"/>
      <c r="J755" s="224"/>
      <c r="K755" s="224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139</v>
      </c>
      <c r="AU755" s="234" t="s">
        <v>82</v>
      </c>
      <c r="AV755" s="13" t="s">
        <v>82</v>
      </c>
      <c r="AW755" s="13" t="s">
        <v>4</v>
      </c>
      <c r="AX755" s="13" t="s">
        <v>80</v>
      </c>
      <c r="AY755" s="234" t="s">
        <v>128</v>
      </c>
    </row>
    <row r="756" s="2" customFormat="1" ht="16.5" customHeight="1">
      <c r="A756" s="39"/>
      <c r="B756" s="40"/>
      <c r="C756" s="246" t="s">
        <v>1654</v>
      </c>
      <c r="D756" s="246" t="s">
        <v>414</v>
      </c>
      <c r="E756" s="247" t="s">
        <v>1655</v>
      </c>
      <c r="F756" s="248" t="s">
        <v>1656</v>
      </c>
      <c r="G756" s="249" t="s">
        <v>305</v>
      </c>
      <c r="H756" s="250">
        <v>948</v>
      </c>
      <c r="I756" s="251"/>
      <c r="J756" s="252">
        <f>ROUND(I756*H756,2)</f>
        <v>0</v>
      </c>
      <c r="K756" s="248" t="s">
        <v>134</v>
      </c>
      <c r="L756" s="253"/>
      <c r="M756" s="254" t="s">
        <v>19</v>
      </c>
      <c r="N756" s="255" t="s">
        <v>43</v>
      </c>
      <c r="O756" s="85"/>
      <c r="P756" s="214">
        <f>O756*H756</f>
        <v>0</v>
      </c>
      <c r="Q756" s="214">
        <v>0.0022000000000000001</v>
      </c>
      <c r="R756" s="214">
        <f>Q756*H756</f>
        <v>2.0856000000000003</v>
      </c>
      <c r="S756" s="214">
        <v>0</v>
      </c>
      <c r="T756" s="215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16" t="s">
        <v>334</v>
      </c>
      <c r="AT756" s="216" t="s">
        <v>414</v>
      </c>
      <c r="AU756" s="216" t="s">
        <v>82</v>
      </c>
      <c r="AY756" s="18" t="s">
        <v>128</v>
      </c>
      <c r="BE756" s="217">
        <f>IF(N756="základní",J756,0)</f>
        <v>0</v>
      </c>
      <c r="BF756" s="217">
        <f>IF(N756="snížená",J756,0)</f>
        <v>0</v>
      </c>
      <c r="BG756" s="217">
        <f>IF(N756="zákl. přenesená",J756,0)</f>
        <v>0</v>
      </c>
      <c r="BH756" s="217">
        <f>IF(N756="sníž. přenesená",J756,0)</f>
        <v>0</v>
      </c>
      <c r="BI756" s="217">
        <f>IF(N756="nulová",J756,0)</f>
        <v>0</v>
      </c>
      <c r="BJ756" s="18" t="s">
        <v>80</v>
      </c>
      <c r="BK756" s="217">
        <f>ROUND(I756*H756,2)</f>
        <v>0</v>
      </c>
      <c r="BL756" s="18" t="s">
        <v>230</v>
      </c>
      <c r="BM756" s="216" t="s">
        <v>1657</v>
      </c>
    </row>
    <row r="757" s="13" customFormat="1">
      <c r="A757" s="13"/>
      <c r="B757" s="223"/>
      <c r="C757" s="224"/>
      <c r="D757" s="225" t="s">
        <v>139</v>
      </c>
      <c r="E757" s="224"/>
      <c r="F757" s="227" t="s">
        <v>1658</v>
      </c>
      <c r="G757" s="224"/>
      <c r="H757" s="228">
        <v>948</v>
      </c>
      <c r="I757" s="229"/>
      <c r="J757" s="224"/>
      <c r="K757" s="224"/>
      <c r="L757" s="230"/>
      <c r="M757" s="231"/>
      <c r="N757" s="232"/>
      <c r="O757" s="232"/>
      <c r="P757" s="232"/>
      <c r="Q757" s="232"/>
      <c r="R757" s="232"/>
      <c r="S757" s="232"/>
      <c r="T757" s="23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4" t="s">
        <v>139</v>
      </c>
      <c r="AU757" s="234" t="s">
        <v>82</v>
      </c>
      <c r="AV757" s="13" t="s">
        <v>82</v>
      </c>
      <c r="AW757" s="13" t="s">
        <v>4</v>
      </c>
      <c r="AX757" s="13" t="s">
        <v>80</v>
      </c>
      <c r="AY757" s="234" t="s">
        <v>128</v>
      </c>
    </row>
    <row r="758" s="2" customFormat="1" ht="16.5" customHeight="1">
      <c r="A758" s="39"/>
      <c r="B758" s="40"/>
      <c r="C758" s="246" t="s">
        <v>1659</v>
      </c>
      <c r="D758" s="246" t="s">
        <v>414</v>
      </c>
      <c r="E758" s="247" t="s">
        <v>1660</v>
      </c>
      <c r="F758" s="248" t="s">
        <v>1661</v>
      </c>
      <c r="G758" s="249" t="s">
        <v>305</v>
      </c>
      <c r="H758" s="250">
        <v>474</v>
      </c>
      <c r="I758" s="251"/>
      <c r="J758" s="252">
        <f>ROUND(I758*H758,2)</f>
        <v>0</v>
      </c>
      <c r="K758" s="248" t="s">
        <v>134</v>
      </c>
      <c r="L758" s="253"/>
      <c r="M758" s="254" t="s">
        <v>19</v>
      </c>
      <c r="N758" s="255" t="s">
        <v>43</v>
      </c>
      <c r="O758" s="85"/>
      <c r="P758" s="214">
        <f>O758*H758</f>
        <v>0</v>
      </c>
      <c r="Q758" s="214">
        <v>0.0028999999999999998</v>
      </c>
      <c r="R758" s="214">
        <f>Q758*H758</f>
        <v>1.3745999999999998</v>
      </c>
      <c r="S758" s="214">
        <v>0</v>
      </c>
      <c r="T758" s="215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16" t="s">
        <v>334</v>
      </c>
      <c r="AT758" s="216" t="s">
        <v>414</v>
      </c>
      <c r="AU758" s="216" t="s">
        <v>82</v>
      </c>
      <c r="AY758" s="18" t="s">
        <v>128</v>
      </c>
      <c r="BE758" s="217">
        <f>IF(N758="základní",J758,0)</f>
        <v>0</v>
      </c>
      <c r="BF758" s="217">
        <f>IF(N758="snížená",J758,0)</f>
        <v>0</v>
      </c>
      <c r="BG758" s="217">
        <f>IF(N758="zákl. přenesená",J758,0)</f>
        <v>0</v>
      </c>
      <c r="BH758" s="217">
        <f>IF(N758="sníž. přenesená",J758,0)</f>
        <v>0</v>
      </c>
      <c r="BI758" s="217">
        <f>IF(N758="nulová",J758,0)</f>
        <v>0</v>
      </c>
      <c r="BJ758" s="18" t="s">
        <v>80</v>
      </c>
      <c r="BK758" s="217">
        <f>ROUND(I758*H758,2)</f>
        <v>0</v>
      </c>
      <c r="BL758" s="18" t="s">
        <v>230</v>
      </c>
      <c r="BM758" s="216" t="s">
        <v>1662</v>
      </c>
    </row>
    <row r="759" s="13" customFormat="1">
      <c r="A759" s="13"/>
      <c r="B759" s="223"/>
      <c r="C759" s="224"/>
      <c r="D759" s="225" t="s">
        <v>139</v>
      </c>
      <c r="E759" s="224"/>
      <c r="F759" s="227" t="s">
        <v>1663</v>
      </c>
      <c r="G759" s="224"/>
      <c r="H759" s="228">
        <v>474</v>
      </c>
      <c r="I759" s="229"/>
      <c r="J759" s="224"/>
      <c r="K759" s="224"/>
      <c r="L759" s="230"/>
      <c r="M759" s="231"/>
      <c r="N759" s="232"/>
      <c r="O759" s="232"/>
      <c r="P759" s="232"/>
      <c r="Q759" s="232"/>
      <c r="R759" s="232"/>
      <c r="S759" s="232"/>
      <c r="T759" s="23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4" t="s">
        <v>139</v>
      </c>
      <c r="AU759" s="234" t="s">
        <v>82</v>
      </c>
      <c r="AV759" s="13" t="s">
        <v>82</v>
      </c>
      <c r="AW759" s="13" t="s">
        <v>4</v>
      </c>
      <c r="AX759" s="13" t="s">
        <v>80</v>
      </c>
      <c r="AY759" s="234" t="s">
        <v>128</v>
      </c>
    </row>
    <row r="760" s="2" customFormat="1" ht="16.5" customHeight="1">
      <c r="A760" s="39"/>
      <c r="B760" s="40"/>
      <c r="C760" s="246" t="s">
        <v>1664</v>
      </c>
      <c r="D760" s="246" t="s">
        <v>414</v>
      </c>
      <c r="E760" s="247" t="s">
        <v>1665</v>
      </c>
      <c r="F760" s="248" t="s">
        <v>1666</v>
      </c>
      <c r="G760" s="249" t="s">
        <v>305</v>
      </c>
      <c r="H760" s="250">
        <v>474</v>
      </c>
      <c r="I760" s="251"/>
      <c r="J760" s="252">
        <f>ROUND(I760*H760,2)</f>
        <v>0</v>
      </c>
      <c r="K760" s="248" t="s">
        <v>134</v>
      </c>
      <c r="L760" s="253"/>
      <c r="M760" s="254" t="s">
        <v>19</v>
      </c>
      <c r="N760" s="255" t="s">
        <v>43</v>
      </c>
      <c r="O760" s="85"/>
      <c r="P760" s="214">
        <f>O760*H760</f>
        <v>0</v>
      </c>
      <c r="Q760" s="214">
        <v>0.0028999999999999998</v>
      </c>
      <c r="R760" s="214">
        <f>Q760*H760</f>
        <v>1.3745999999999998</v>
      </c>
      <c r="S760" s="214">
        <v>0</v>
      </c>
      <c r="T760" s="215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16" t="s">
        <v>334</v>
      </c>
      <c r="AT760" s="216" t="s">
        <v>414</v>
      </c>
      <c r="AU760" s="216" t="s">
        <v>82</v>
      </c>
      <c r="AY760" s="18" t="s">
        <v>128</v>
      </c>
      <c r="BE760" s="217">
        <f>IF(N760="základní",J760,0)</f>
        <v>0</v>
      </c>
      <c r="BF760" s="217">
        <f>IF(N760="snížená",J760,0)</f>
        <v>0</v>
      </c>
      <c r="BG760" s="217">
        <f>IF(N760="zákl. přenesená",J760,0)</f>
        <v>0</v>
      </c>
      <c r="BH760" s="217">
        <f>IF(N760="sníž. přenesená",J760,0)</f>
        <v>0</v>
      </c>
      <c r="BI760" s="217">
        <f>IF(N760="nulová",J760,0)</f>
        <v>0</v>
      </c>
      <c r="BJ760" s="18" t="s">
        <v>80</v>
      </c>
      <c r="BK760" s="217">
        <f>ROUND(I760*H760,2)</f>
        <v>0</v>
      </c>
      <c r="BL760" s="18" t="s">
        <v>230</v>
      </c>
      <c r="BM760" s="216" t="s">
        <v>1667</v>
      </c>
    </row>
    <row r="761" s="13" customFormat="1">
      <c r="A761" s="13"/>
      <c r="B761" s="223"/>
      <c r="C761" s="224"/>
      <c r="D761" s="225" t="s">
        <v>139</v>
      </c>
      <c r="E761" s="224"/>
      <c r="F761" s="227" t="s">
        <v>1663</v>
      </c>
      <c r="G761" s="224"/>
      <c r="H761" s="228">
        <v>474</v>
      </c>
      <c r="I761" s="229"/>
      <c r="J761" s="224"/>
      <c r="K761" s="224"/>
      <c r="L761" s="230"/>
      <c r="M761" s="231"/>
      <c r="N761" s="232"/>
      <c r="O761" s="232"/>
      <c r="P761" s="232"/>
      <c r="Q761" s="232"/>
      <c r="R761" s="232"/>
      <c r="S761" s="232"/>
      <c r="T761" s="23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4" t="s">
        <v>139</v>
      </c>
      <c r="AU761" s="234" t="s">
        <v>82</v>
      </c>
      <c r="AV761" s="13" t="s">
        <v>82</v>
      </c>
      <c r="AW761" s="13" t="s">
        <v>4</v>
      </c>
      <c r="AX761" s="13" t="s">
        <v>80</v>
      </c>
      <c r="AY761" s="234" t="s">
        <v>128</v>
      </c>
    </row>
    <row r="762" s="2" customFormat="1" ht="16.5" customHeight="1">
      <c r="A762" s="39"/>
      <c r="B762" s="40"/>
      <c r="C762" s="246" t="s">
        <v>1668</v>
      </c>
      <c r="D762" s="246" t="s">
        <v>414</v>
      </c>
      <c r="E762" s="247" t="s">
        <v>1669</v>
      </c>
      <c r="F762" s="248" t="s">
        <v>1670</v>
      </c>
      <c r="G762" s="249" t="s">
        <v>305</v>
      </c>
      <c r="H762" s="250">
        <v>100</v>
      </c>
      <c r="I762" s="251"/>
      <c r="J762" s="252">
        <f>ROUND(I762*H762,2)</f>
        <v>0</v>
      </c>
      <c r="K762" s="248" t="s">
        <v>134</v>
      </c>
      <c r="L762" s="253"/>
      <c r="M762" s="254" t="s">
        <v>19</v>
      </c>
      <c r="N762" s="255" t="s">
        <v>43</v>
      </c>
      <c r="O762" s="85"/>
      <c r="P762" s="214">
        <f>O762*H762</f>
        <v>0</v>
      </c>
      <c r="Q762" s="214">
        <v>0.0041000000000000003</v>
      </c>
      <c r="R762" s="214">
        <f>Q762*H762</f>
        <v>0.41000000000000003</v>
      </c>
      <c r="S762" s="214">
        <v>0</v>
      </c>
      <c r="T762" s="215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16" t="s">
        <v>334</v>
      </c>
      <c r="AT762" s="216" t="s">
        <v>414</v>
      </c>
      <c r="AU762" s="216" t="s">
        <v>82</v>
      </c>
      <c r="AY762" s="18" t="s">
        <v>128</v>
      </c>
      <c r="BE762" s="217">
        <f>IF(N762="základní",J762,0)</f>
        <v>0</v>
      </c>
      <c r="BF762" s="217">
        <f>IF(N762="snížená",J762,0)</f>
        <v>0</v>
      </c>
      <c r="BG762" s="217">
        <f>IF(N762="zákl. přenesená",J762,0)</f>
        <v>0</v>
      </c>
      <c r="BH762" s="217">
        <f>IF(N762="sníž. přenesená",J762,0)</f>
        <v>0</v>
      </c>
      <c r="BI762" s="217">
        <f>IF(N762="nulová",J762,0)</f>
        <v>0</v>
      </c>
      <c r="BJ762" s="18" t="s">
        <v>80</v>
      </c>
      <c r="BK762" s="217">
        <f>ROUND(I762*H762,2)</f>
        <v>0</v>
      </c>
      <c r="BL762" s="18" t="s">
        <v>230</v>
      </c>
      <c r="BM762" s="216" t="s">
        <v>1671</v>
      </c>
    </row>
    <row r="763" s="2" customFormat="1" ht="16.5" customHeight="1">
      <c r="A763" s="39"/>
      <c r="B763" s="40"/>
      <c r="C763" s="246" t="s">
        <v>1672</v>
      </c>
      <c r="D763" s="246" t="s">
        <v>414</v>
      </c>
      <c r="E763" s="247" t="s">
        <v>1673</v>
      </c>
      <c r="F763" s="248" t="s">
        <v>1674</v>
      </c>
      <c r="G763" s="249" t="s">
        <v>305</v>
      </c>
      <c r="H763" s="250">
        <v>320</v>
      </c>
      <c r="I763" s="251"/>
      <c r="J763" s="252">
        <f>ROUND(I763*H763,2)</f>
        <v>0</v>
      </c>
      <c r="K763" s="248" t="s">
        <v>134</v>
      </c>
      <c r="L763" s="253"/>
      <c r="M763" s="254" t="s">
        <v>19</v>
      </c>
      <c r="N763" s="255" t="s">
        <v>43</v>
      </c>
      <c r="O763" s="85"/>
      <c r="P763" s="214">
        <f>O763*H763</f>
        <v>0</v>
      </c>
      <c r="Q763" s="214">
        <v>0.0038</v>
      </c>
      <c r="R763" s="214">
        <f>Q763*H763</f>
        <v>1.216</v>
      </c>
      <c r="S763" s="214">
        <v>0</v>
      </c>
      <c r="T763" s="215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16" t="s">
        <v>334</v>
      </c>
      <c r="AT763" s="216" t="s">
        <v>414</v>
      </c>
      <c r="AU763" s="216" t="s">
        <v>82</v>
      </c>
      <c r="AY763" s="18" t="s">
        <v>128</v>
      </c>
      <c r="BE763" s="217">
        <f>IF(N763="základní",J763,0)</f>
        <v>0</v>
      </c>
      <c r="BF763" s="217">
        <f>IF(N763="snížená",J763,0)</f>
        <v>0</v>
      </c>
      <c r="BG763" s="217">
        <f>IF(N763="zákl. přenesená",J763,0)</f>
        <v>0</v>
      </c>
      <c r="BH763" s="217">
        <f>IF(N763="sníž. přenesená",J763,0)</f>
        <v>0</v>
      </c>
      <c r="BI763" s="217">
        <f>IF(N763="nulová",J763,0)</f>
        <v>0</v>
      </c>
      <c r="BJ763" s="18" t="s">
        <v>80</v>
      </c>
      <c r="BK763" s="217">
        <f>ROUND(I763*H763,2)</f>
        <v>0</v>
      </c>
      <c r="BL763" s="18" t="s">
        <v>230</v>
      </c>
      <c r="BM763" s="216" t="s">
        <v>1675</v>
      </c>
    </row>
    <row r="764" s="2" customFormat="1" ht="16.5" customHeight="1">
      <c r="A764" s="39"/>
      <c r="B764" s="40"/>
      <c r="C764" s="246" t="s">
        <v>1676</v>
      </c>
      <c r="D764" s="246" t="s">
        <v>414</v>
      </c>
      <c r="E764" s="247" t="s">
        <v>1677</v>
      </c>
      <c r="F764" s="248" t="s">
        <v>1678</v>
      </c>
      <c r="G764" s="249" t="s">
        <v>305</v>
      </c>
      <c r="H764" s="250">
        <v>10</v>
      </c>
      <c r="I764" s="251"/>
      <c r="J764" s="252">
        <f>ROUND(I764*H764,2)</f>
        <v>0</v>
      </c>
      <c r="K764" s="248" t="s">
        <v>134</v>
      </c>
      <c r="L764" s="253"/>
      <c r="M764" s="254" t="s">
        <v>19</v>
      </c>
      <c r="N764" s="255" t="s">
        <v>43</v>
      </c>
      <c r="O764" s="85"/>
      <c r="P764" s="214">
        <f>O764*H764</f>
        <v>0</v>
      </c>
      <c r="Q764" s="214">
        <v>0.0070000000000000001</v>
      </c>
      <c r="R764" s="214">
        <f>Q764*H764</f>
        <v>0.070000000000000007</v>
      </c>
      <c r="S764" s="214">
        <v>0</v>
      </c>
      <c r="T764" s="215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16" t="s">
        <v>334</v>
      </c>
      <c r="AT764" s="216" t="s">
        <v>414</v>
      </c>
      <c r="AU764" s="216" t="s">
        <v>82</v>
      </c>
      <c r="AY764" s="18" t="s">
        <v>128</v>
      </c>
      <c r="BE764" s="217">
        <f>IF(N764="základní",J764,0)</f>
        <v>0</v>
      </c>
      <c r="BF764" s="217">
        <f>IF(N764="snížená",J764,0)</f>
        <v>0</v>
      </c>
      <c r="BG764" s="217">
        <f>IF(N764="zákl. přenesená",J764,0)</f>
        <v>0</v>
      </c>
      <c r="BH764" s="217">
        <f>IF(N764="sníž. přenesená",J764,0)</f>
        <v>0</v>
      </c>
      <c r="BI764" s="217">
        <f>IF(N764="nulová",J764,0)</f>
        <v>0</v>
      </c>
      <c r="BJ764" s="18" t="s">
        <v>80</v>
      </c>
      <c r="BK764" s="217">
        <f>ROUND(I764*H764,2)</f>
        <v>0</v>
      </c>
      <c r="BL764" s="18" t="s">
        <v>230</v>
      </c>
      <c r="BM764" s="216" t="s">
        <v>1679</v>
      </c>
    </row>
    <row r="765" s="2" customFormat="1" ht="16.5" customHeight="1">
      <c r="A765" s="39"/>
      <c r="B765" s="40"/>
      <c r="C765" s="205" t="s">
        <v>1680</v>
      </c>
      <c r="D765" s="205" t="s">
        <v>130</v>
      </c>
      <c r="E765" s="206" t="s">
        <v>1681</v>
      </c>
      <c r="F765" s="207" t="s">
        <v>1682</v>
      </c>
      <c r="G765" s="208" t="s">
        <v>258</v>
      </c>
      <c r="H765" s="209">
        <v>108.65000000000001</v>
      </c>
      <c r="I765" s="210"/>
      <c r="J765" s="211">
        <f>ROUND(I765*H765,2)</f>
        <v>0</v>
      </c>
      <c r="K765" s="207" t="s">
        <v>134</v>
      </c>
      <c r="L765" s="45"/>
      <c r="M765" s="212" t="s">
        <v>19</v>
      </c>
      <c r="N765" s="213" t="s">
        <v>43</v>
      </c>
      <c r="O765" s="85"/>
      <c r="P765" s="214">
        <f>O765*H765</f>
        <v>0</v>
      </c>
      <c r="Q765" s="214">
        <v>1.0000000000000001E-05</v>
      </c>
      <c r="R765" s="214">
        <f>Q765*H765</f>
        <v>0.0010865000000000002</v>
      </c>
      <c r="S765" s="214">
        <v>0</v>
      </c>
      <c r="T765" s="215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6" t="s">
        <v>230</v>
      </c>
      <c r="AT765" s="216" t="s">
        <v>130</v>
      </c>
      <c r="AU765" s="216" t="s">
        <v>82</v>
      </c>
      <c r="AY765" s="18" t="s">
        <v>128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8" t="s">
        <v>80</v>
      </c>
      <c r="BK765" s="217">
        <f>ROUND(I765*H765,2)</f>
        <v>0</v>
      </c>
      <c r="BL765" s="18" t="s">
        <v>230</v>
      </c>
      <c r="BM765" s="216" t="s">
        <v>1683</v>
      </c>
    </row>
    <row r="766" s="2" customFormat="1">
      <c r="A766" s="39"/>
      <c r="B766" s="40"/>
      <c r="C766" s="41"/>
      <c r="D766" s="218" t="s">
        <v>137</v>
      </c>
      <c r="E766" s="41"/>
      <c r="F766" s="219" t="s">
        <v>1684</v>
      </c>
      <c r="G766" s="41"/>
      <c r="H766" s="41"/>
      <c r="I766" s="220"/>
      <c r="J766" s="41"/>
      <c r="K766" s="41"/>
      <c r="L766" s="45"/>
      <c r="M766" s="221"/>
      <c r="N766" s="222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137</v>
      </c>
      <c r="AU766" s="18" t="s">
        <v>82</v>
      </c>
    </row>
    <row r="767" s="13" customFormat="1">
      <c r="A767" s="13"/>
      <c r="B767" s="223"/>
      <c r="C767" s="224"/>
      <c r="D767" s="225" t="s">
        <v>139</v>
      </c>
      <c r="E767" s="226" t="s">
        <v>19</v>
      </c>
      <c r="F767" s="227" t="s">
        <v>1685</v>
      </c>
      <c r="G767" s="224"/>
      <c r="H767" s="228">
        <v>108.65000000000001</v>
      </c>
      <c r="I767" s="229"/>
      <c r="J767" s="224"/>
      <c r="K767" s="224"/>
      <c r="L767" s="230"/>
      <c r="M767" s="231"/>
      <c r="N767" s="232"/>
      <c r="O767" s="232"/>
      <c r="P767" s="232"/>
      <c r="Q767" s="232"/>
      <c r="R767" s="232"/>
      <c r="S767" s="232"/>
      <c r="T767" s="23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4" t="s">
        <v>139</v>
      </c>
      <c r="AU767" s="234" t="s">
        <v>82</v>
      </c>
      <c r="AV767" s="13" t="s">
        <v>82</v>
      </c>
      <c r="AW767" s="13" t="s">
        <v>34</v>
      </c>
      <c r="AX767" s="13" t="s">
        <v>80</v>
      </c>
      <c r="AY767" s="234" t="s">
        <v>128</v>
      </c>
    </row>
    <row r="768" s="2" customFormat="1" ht="16.5" customHeight="1">
      <c r="A768" s="39"/>
      <c r="B768" s="40"/>
      <c r="C768" s="246" t="s">
        <v>1686</v>
      </c>
      <c r="D768" s="246" t="s">
        <v>414</v>
      </c>
      <c r="E768" s="247" t="s">
        <v>1687</v>
      </c>
      <c r="F768" s="248" t="s">
        <v>1688</v>
      </c>
      <c r="G768" s="249" t="s">
        <v>258</v>
      </c>
      <c r="H768" s="250">
        <v>119.515</v>
      </c>
      <c r="I768" s="251"/>
      <c r="J768" s="252">
        <f>ROUND(I768*H768,2)</f>
        <v>0</v>
      </c>
      <c r="K768" s="248" t="s">
        <v>134</v>
      </c>
      <c r="L768" s="253"/>
      <c r="M768" s="254" t="s">
        <v>19</v>
      </c>
      <c r="N768" s="255" t="s">
        <v>43</v>
      </c>
      <c r="O768" s="85"/>
      <c r="P768" s="214">
        <f>O768*H768</f>
        <v>0</v>
      </c>
      <c r="Q768" s="214">
        <v>0.00010000000000000001</v>
      </c>
      <c r="R768" s="214">
        <f>Q768*H768</f>
        <v>0.0119515</v>
      </c>
      <c r="S768" s="214">
        <v>0</v>
      </c>
      <c r="T768" s="215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16" t="s">
        <v>334</v>
      </c>
      <c r="AT768" s="216" t="s">
        <v>414</v>
      </c>
      <c r="AU768" s="216" t="s">
        <v>82</v>
      </c>
      <c r="AY768" s="18" t="s">
        <v>128</v>
      </c>
      <c r="BE768" s="217">
        <f>IF(N768="základní",J768,0)</f>
        <v>0</v>
      </c>
      <c r="BF768" s="217">
        <f>IF(N768="snížená",J768,0)</f>
        <v>0</v>
      </c>
      <c r="BG768" s="217">
        <f>IF(N768="zákl. přenesená",J768,0)</f>
        <v>0</v>
      </c>
      <c r="BH768" s="217">
        <f>IF(N768="sníž. přenesená",J768,0)</f>
        <v>0</v>
      </c>
      <c r="BI768" s="217">
        <f>IF(N768="nulová",J768,0)</f>
        <v>0</v>
      </c>
      <c r="BJ768" s="18" t="s">
        <v>80</v>
      </c>
      <c r="BK768" s="217">
        <f>ROUND(I768*H768,2)</f>
        <v>0</v>
      </c>
      <c r="BL768" s="18" t="s">
        <v>230</v>
      </c>
      <c r="BM768" s="216" t="s">
        <v>1689</v>
      </c>
    </row>
    <row r="769" s="13" customFormat="1">
      <c r="A769" s="13"/>
      <c r="B769" s="223"/>
      <c r="C769" s="224"/>
      <c r="D769" s="225" t="s">
        <v>139</v>
      </c>
      <c r="E769" s="224"/>
      <c r="F769" s="227" t="s">
        <v>1690</v>
      </c>
      <c r="G769" s="224"/>
      <c r="H769" s="228">
        <v>119.515</v>
      </c>
      <c r="I769" s="229"/>
      <c r="J769" s="224"/>
      <c r="K769" s="224"/>
      <c r="L769" s="230"/>
      <c r="M769" s="231"/>
      <c r="N769" s="232"/>
      <c r="O769" s="232"/>
      <c r="P769" s="232"/>
      <c r="Q769" s="232"/>
      <c r="R769" s="232"/>
      <c r="S769" s="232"/>
      <c r="T769" s="23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4" t="s">
        <v>139</v>
      </c>
      <c r="AU769" s="234" t="s">
        <v>82</v>
      </c>
      <c r="AV769" s="13" t="s">
        <v>82</v>
      </c>
      <c r="AW769" s="13" t="s">
        <v>4</v>
      </c>
      <c r="AX769" s="13" t="s">
        <v>80</v>
      </c>
      <c r="AY769" s="234" t="s">
        <v>128</v>
      </c>
    </row>
    <row r="770" s="2" customFormat="1" ht="21.75" customHeight="1">
      <c r="A770" s="39"/>
      <c r="B770" s="40"/>
      <c r="C770" s="205" t="s">
        <v>1691</v>
      </c>
      <c r="D770" s="205" t="s">
        <v>130</v>
      </c>
      <c r="E770" s="206" t="s">
        <v>1692</v>
      </c>
      <c r="F770" s="207" t="s">
        <v>1693</v>
      </c>
      <c r="G770" s="208" t="s">
        <v>258</v>
      </c>
      <c r="H770" s="209">
        <v>48.200000000000003</v>
      </c>
      <c r="I770" s="210"/>
      <c r="J770" s="211">
        <f>ROUND(I770*H770,2)</f>
        <v>0</v>
      </c>
      <c r="K770" s="207" t="s">
        <v>134</v>
      </c>
      <c r="L770" s="45"/>
      <c r="M770" s="212" t="s">
        <v>19</v>
      </c>
      <c r="N770" s="213" t="s">
        <v>43</v>
      </c>
      <c r="O770" s="85"/>
      <c r="P770" s="214">
        <f>O770*H770</f>
        <v>0</v>
      </c>
      <c r="Q770" s="214">
        <v>0.00125</v>
      </c>
      <c r="R770" s="214">
        <f>Q770*H770</f>
        <v>0.060250000000000005</v>
      </c>
      <c r="S770" s="214">
        <v>0</v>
      </c>
      <c r="T770" s="21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6" t="s">
        <v>230</v>
      </c>
      <c r="AT770" s="216" t="s">
        <v>130</v>
      </c>
      <c r="AU770" s="216" t="s">
        <v>82</v>
      </c>
      <c r="AY770" s="18" t="s">
        <v>128</v>
      </c>
      <c r="BE770" s="217">
        <f>IF(N770="základní",J770,0)</f>
        <v>0</v>
      </c>
      <c r="BF770" s="217">
        <f>IF(N770="snížená",J770,0)</f>
        <v>0</v>
      </c>
      <c r="BG770" s="217">
        <f>IF(N770="zákl. přenesená",J770,0)</f>
        <v>0</v>
      </c>
      <c r="BH770" s="217">
        <f>IF(N770="sníž. přenesená",J770,0)</f>
        <v>0</v>
      </c>
      <c r="BI770" s="217">
        <f>IF(N770="nulová",J770,0)</f>
        <v>0</v>
      </c>
      <c r="BJ770" s="18" t="s">
        <v>80</v>
      </c>
      <c r="BK770" s="217">
        <f>ROUND(I770*H770,2)</f>
        <v>0</v>
      </c>
      <c r="BL770" s="18" t="s">
        <v>230</v>
      </c>
      <c r="BM770" s="216" t="s">
        <v>1694</v>
      </c>
    </row>
    <row r="771" s="2" customFormat="1">
      <c r="A771" s="39"/>
      <c r="B771" s="40"/>
      <c r="C771" s="41"/>
      <c r="D771" s="218" t="s">
        <v>137</v>
      </c>
      <c r="E771" s="41"/>
      <c r="F771" s="219" t="s">
        <v>1695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137</v>
      </c>
      <c r="AU771" s="18" t="s">
        <v>82</v>
      </c>
    </row>
    <row r="772" s="13" customFormat="1">
      <c r="A772" s="13"/>
      <c r="B772" s="223"/>
      <c r="C772" s="224"/>
      <c r="D772" s="225" t="s">
        <v>139</v>
      </c>
      <c r="E772" s="226" t="s">
        <v>19</v>
      </c>
      <c r="F772" s="227" t="s">
        <v>1696</v>
      </c>
      <c r="G772" s="224"/>
      <c r="H772" s="228">
        <v>48.200000000000003</v>
      </c>
      <c r="I772" s="229"/>
      <c r="J772" s="224"/>
      <c r="K772" s="224"/>
      <c r="L772" s="230"/>
      <c r="M772" s="231"/>
      <c r="N772" s="232"/>
      <c r="O772" s="232"/>
      <c r="P772" s="232"/>
      <c r="Q772" s="232"/>
      <c r="R772" s="232"/>
      <c r="S772" s="232"/>
      <c r="T772" s="23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4" t="s">
        <v>139</v>
      </c>
      <c r="AU772" s="234" t="s">
        <v>82</v>
      </c>
      <c r="AV772" s="13" t="s">
        <v>82</v>
      </c>
      <c r="AW772" s="13" t="s">
        <v>34</v>
      </c>
      <c r="AX772" s="13" t="s">
        <v>80</v>
      </c>
      <c r="AY772" s="234" t="s">
        <v>128</v>
      </c>
    </row>
    <row r="773" s="2" customFormat="1" ht="16.5" customHeight="1">
      <c r="A773" s="39"/>
      <c r="B773" s="40"/>
      <c r="C773" s="246" t="s">
        <v>1697</v>
      </c>
      <c r="D773" s="246" t="s">
        <v>414</v>
      </c>
      <c r="E773" s="247" t="s">
        <v>1698</v>
      </c>
      <c r="F773" s="248" t="s">
        <v>1699</v>
      </c>
      <c r="G773" s="249" t="s">
        <v>305</v>
      </c>
      <c r="H773" s="250">
        <v>148.93799999999999</v>
      </c>
      <c r="I773" s="251"/>
      <c r="J773" s="252">
        <f>ROUND(I773*H773,2)</f>
        <v>0</v>
      </c>
      <c r="K773" s="248" t="s">
        <v>134</v>
      </c>
      <c r="L773" s="253"/>
      <c r="M773" s="254" t="s">
        <v>19</v>
      </c>
      <c r="N773" s="255" t="s">
        <v>43</v>
      </c>
      <c r="O773" s="85"/>
      <c r="P773" s="214">
        <f>O773*H773</f>
        <v>0</v>
      </c>
      <c r="Q773" s="214">
        <v>0.0032000000000000002</v>
      </c>
      <c r="R773" s="214">
        <f>Q773*H773</f>
        <v>0.47660159999999996</v>
      </c>
      <c r="S773" s="214">
        <v>0</v>
      </c>
      <c r="T773" s="215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16" t="s">
        <v>334</v>
      </c>
      <c r="AT773" s="216" t="s">
        <v>414</v>
      </c>
      <c r="AU773" s="216" t="s">
        <v>82</v>
      </c>
      <c r="AY773" s="18" t="s">
        <v>128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8" t="s">
        <v>80</v>
      </c>
      <c r="BK773" s="217">
        <f>ROUND(I773*H773,2)</f>
        <v>0</v>
      </c>
      <c r="BL773" s="18" t="s">
        <v>230</v>
      </c>
      <c r="BM773" s="216" t="s">
        <v>1700</v>
      </c>
    </row>
    <row r="774" s="13" customFormat="1">
      <c r="A774" s="13"/>
      <c r="B774" s="223"/>
      <c r="C774" s="224"/>
      <c r="D774" s="225" t="s">
        <v>139</v>
      </c>
      <c r="E774" s="224"/>
      <c r="F774" s="227" t="s">
        <v>1701</v>
      </c>
      <c r="G774" s="224"/>
      <c r="H774" s="228">
        <v>148.93799999999999</v>
      </c>
      <c r="I774" s="229"/>
      <c r="J774" s="224"/>
      <c r="K774" s="224"/>
      <c r="L774" s="230"/>
      <c r="M774" s="231"/>
      <c r="N774" s="232"/>
      <c r="O774" s="232"/>
      <c r="P774" s="232"/>
      <c r="Q774" s="232"/>
      <c r="R774" s="232"/>
      <c r="S774" s="232"/>
      <c r="T774" s="23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4" t="s">
        <v>139</v>
      </c>
      <c r="AU774" s="234" t="s">
        <v>82</v>
      </c>
      <c r="AV774" s="13" t="s">
        <v>82</v>
      </c>
      <c r="AW774" s="13" t="s">
        <v>4</v>
      </c>
      <c r="AX774" s="13" t="s">
        <v>80</v>
      </c>
      <c r="AY774" s="234" t="s">
        <v>128</v>
      </c>
    </row>
    <row r="775" s="2" customFormat="1" ht="21.75" customHeight="1">
      <c r="A775" s="39"/>
      <c r="B775" s="40"/>
      <c r="C775" s="205" t="s">
        <v>1702</v>
      </c>
      <c r="D775" s="205" t="s">
        <v>130</v>
      </c>
      <c r="E775" s="206" t="s">
        <v>1703</v>
      </c>
      <c r="F775" s="207" t="s">
        <v>1704</v>
      </c>
      <c r="G775" s="208" t="s">
        <v>305</v>
      </c>
      <c r="H775" s="209">
        <v>5</v>
      </c>
      <c r="I775" s="210"/>
      <c r="J775" s="211">
        <f>ROUND(I775*H775,2)</f>
        <v>0</v>
      </c>
      <c r="K775" s="207" t="s">
        <v>134</v>
      </c>
      <c r="L775" s="45"/>
      <c r="M775" s="212" t="s">
        <v>19</v>
      </c>
      <c r="N775" s="213" t="s">
        <v>43</v>
      </c>
      <c r="O775" s="85"/>
      <c r="P775" s="214">
        <f>O775*H775</f>
        <v>0</v>
      </c>
      <c r="Q775" s="214">
        <v>0</v>
      </c>
      <c r="R775" s="214">
        <f>Q775*H775</f>
        <v>0</v>
      </c>
      <c r="S775" s="214">
        <v>0</v>
      </c>
      <c r="T775" s="215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6" t="s">
        <v>230</v>
      </c>
      <c r="AT775" s="216" t="s">
        <v>130</v>
      </c>
      <c r="AU775" s="216" t="s">
        <v>82</v>
      </c>
      <c r="AY775" s="18" t="s">
        <v>128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8" t="s">
        <v>80</v>
      </c>
      <c r="BK775" s="217">
        <f>ROUND(I775*H775,2)</f>
        <v>0</v>
      </c>
      <c r="BL775" s="18" t="s">
        <v>230</v>
      </c>
      <c r="BM775" s="216" t="s">
        <v>1705</v>
      </c>
    </row>
    <row r="776" s="2" customFormat="1">
      <c r="A776" s="39"/>
      <c r="B776" s="40"/>
      <c r="C776" s="41"/>
      <c r="D776" s="218" t="s">
        <v>137</v>
      </c>
      <c r="E776" s="41"/>
      <c r="F776" s="219" t="s">
        <v>1706</v>
      </c>
      <c r="G776" s="41"/>
      <c r="H776" s="41"/>
      <c r="I776" s="220"/>
      <c r="J776" s="41"/>
      <c r="K776" s="41"/>
      <c r="L776" s="45"/>
      <c r="M776" s="221"/>
      <c r="N776" s="222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137</v>
      </c>
      <c r="AU776" s="18" t="s">
        <v>82</v>
      </c>
    </row>
    <row r="777" s="13" customFormat="1">
      <c r="A777" s="13"/>
      <c r="B777" s="223"/>
      <c r="C777" s="224"/>
      <c r="D777" s="225" t="s">
        <v>139</v>
      </c>
      <c r="E777" s="226" t="s">
        <v>19</v>
      </c>
      <c r="F777" s="227" t="s">
        <v>1707</v>
      </c>
      <c r="G777" s="224"/>
      <c r="H777" s="228">
        <v>5</v>
      </c>
      <c r="I777" s="229"/>
      <c r="J777" s="224"/>
      <c r="K777" s="224"/>
      <c r="L777" s="230"/>
      <c r="M777" s="231"/>
      <c r="N777" s="232"/>
      <c r="O777" s="232"/>
      <c r="P777" s="232"/>
      <c r="Q777" s="232"/>
      <c r="R777" s="232"/>
      <c r="S777" s="232"/>
      <c r="T777" s="23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4" t="s">
        <v>139</v>
      </c>
      <c r="AU777" s="234" t="s">
        <v>82</v>
      </c>
      <c r="AV777" s="13" t="s">
        <v>82</v>
      </c>
      <c r="AW777" s="13" t="s">
        <v>34</v>
      </c>
      <c r="AX777" s="13" t="s">
        <v>80</v>
      </c>
      <c r="AY777" s="234" t="s">
        <v>128</v>
      </c>
    </row>
    <row r="778" s="2" customFormat="1" ht="16.5" customHeight="1">
      <c r="A778" s="39"/>
      <c r="B778" s="40"/>
      <c r="C778" s="205" t="s">
        <v>1708</v>
      </c>
      <c r="D778" s="205" t="s">
        <v>130</v>
      </c>
      <c r="E778" s="206" t="s">
        <v>1709</v>
      </c>
      <c r="F778" s="207" t="s">
        <v>1710</v>
      </c>
      <c r="G778" s="208" t="s">
        <v>258</v>
      </c>
      <c r="H778" s="209">
        <v>49.648000000000003</v>
      </c>
      <c r="I778" s="210"/>
      <c r="J778" s="211">
        <f>ROUND(I778*H778,2)</f>
        <v>0</v>
      </c>
      <c r="K778" s="207" t="s">
        <v>134</v>
      </c>
      <c r="L778" s="45"/>
      <c r="M778" s="212" t="s">
        <v>19</v>
      </c>
      <c r="N778" s="213" t="s">
        <v>43</v>
      </c>
      <c r="O778" s="85"/>
      <c r="P778" s="214">
        <f>O778*H778</f>
        <v>0</v>
      </c>
      <c r="Q778" s="214">
        <v>0</v>
      </c>
      <c r="R778" s="214">
        <f>Q778*H778</f>
        <v>0</v>
      </c>
      <c r="S778" s="214">
        <v>0</v>
      </c>
      <c r="T778" s="215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16" t="s">
        <v>230</v>
      </c>
      <c r="AT778" s="216" t="s">
        <v>130</v>
      </c>
      <c r="AU778" s="216" t="s">
        <v>82</v>
      </c>
      <c r="AY778" s="18" t="s">
        <v>128</v>
      </c>
      <c r="BE778" s="217">
        <f>IF(N778="základní",J778,0)</f>
        <v>0</v>
      </c>
      <c r="BF778" s="217">
        <f>IF(N778="snížená",J778,0)</f>
        <v>0</v>
      </c>
      <c r="BG778" s="217">
        <f>IF(N778="zákl. přenesená",J778,0)</f>
        <v>0</v>
      </c>
      <c r="BH778" s="217">
        <f>IF(N778="sníž. přenesená",J778,0)</f>
        <v>0</v>
      </c>
      <c r="BI778" s="217">
        <f>IF(N778="nulová",J778,0)</f>
        <v>0</v>
      </c>
      <c r="BJ778" s="18" t="s">
        <v>80</v>
      </c>
      <c r="BK778" s="217">
        <f>ROUND(I778*H778,2)</f>
        <v>0</v>
      </c>
      <c r="BL778" s="18" t="s">
        <v>230</v>
      </c>
      <c r="BM778" s="216" t="s">
        <v>1711</v>
      </c>
    </row>
    <row r="779" s="2" customFormat="1">
      <c r="A779" s="39"/>
      <c r="B779" s="40"/>
      <c r="C779" s="41"/>
      <c r="D779" s="218" t="s">
        <v>137</v>
      </c>
      <c r="E779" s="41"/>
      <c r="F779" s="219" t="s">
        <v>1712</v>
      </c>
      <c r="G779" s="41"/>
      <c r="H779" s="41"/>
      <c r="I779" s="220"/>
      <c r="J779" s="41"/>
      <c r="K779" s="41"/>
      <c r="L779" s="45"/>
      <c r="M779" s="221"/>
      <c r="N779" s="222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137</v>
      </c>
      <c r="AU779" s="18" t="s">
        <v>82</v>
      </c>
    </row>
    <row r="780" s="13" customFormat="1">
      <c r="A780" s="13"/>
      <c r="B780" s="223"/>
      <c r="C780" s="224"/>
      <c r="D780" s="225" t="s">
        <v>139</v>
      </c>
      <c r="E780" s="226" t="s">
        <v>19</v>
      </c>
      <c r="F780" s="227" t="s">
        <v>1713</v>
      </c>
      <c r="G780" s="224"/>
      <c r="H780" s="228">
        <v>49.648000000000003</v>
      </c>
      <c r="I780" s="229"/>
      <c r="J780" s="224"/>
      <c r="K780" s="224"/>
      <c r="L780" s="230"/>
      <c r="M780" s="231"/>
      <c r="N780" s="232"/>
      <c r="O780" s="232"/>
      <c r="P780" s="232"/>
      <c r="Q780" s="232"/>
      <c r="R780" s="232"/>
      <c r="S780" s="232"/>
      <c r="T780" s="23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4" t="s">
        <v>139</v>
      </c>
      <c r="AU780" s="234" t="s">
        <v>82</v>
      </c>
      <c r="AV780" s="13" t="s">
        <v>82</v>
      </c>
      <c r="AW780" s="13" t="s">
        <v>34</v>
      </c>
      <c r="AX780" s="13" t="s">
        <v>80</v>
      </c>
      <c r="AY780" s="234" t="s">
        <v>128</v>
      </c>
    </row>
    <row r="781" s="2" customFormat="1" ht="21.75" customHeight="1">
      <c r="A781" s="39"/>
      <c r="B781" s="40"/>
      <c r="C781" s="205" t="s">
        <v>1714</v>
      </c>
      <c r="D781" s="205" t="s">
        <v>130</v>
      </c>
      <c r="E781" s="206" t="s">
        <v>1715</v>
      </c>
      <c r="F781" s="207" t="s">
        <v>1716</v>
      </c>
      <c r="G781" s="208" t="s">
        <v>133</v>
      </c>
      <c r="H781" s="209">
        <v>790</v>
      </c>
      <c r="I781" s="210"/>
      <c r="J781" s="211">
        <f>ROUND(I781*H781,2)</f>
        <v>0</v>
      </c>
      <c r="K781" s="207" t="s">
        <v>134</v>
      </c>
      <c r="L781" s="45"/>
      <c r="M781" s="212" t="s">
        <v>19</v>
      </c>
      <c r="N781" s="213" t="s">
        <v>43</v>
      </c>
      <c r="O781" s="85"/>
      <c r="P781" s="214">
        <f>O781*H781</f>
        <v>0</v>
      </c>
      <c r="Q781" s="214">
        <v>4.0000000000000003E-05</v>
      </c>
      <c r="R781" s="214">
        <f>Q781*H781</f>
        <v>0.031600000000000003</v>
      </c>
      <c r="S781" s="214">
        <v>0</v>
      </c>
      <c r="T781" s="215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16" t="s">
        <v>230</v>
      </c>
      <c r="AT781" s="216" t="s">
        <v>130</v>
      </c>
      <c r="AU781" s="216" t="s">
        <v>82</v>
      </c>
      <c r="AY781" s="18" t="s">
        <v>128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8" t="s">
        <v>80</v>
      </c>
      <c r="BK781" s="217">
        <f>ROUND(I781*H781,2)</f>
        <v>0</v>
      </c>
      <c r="BL781" s="18" t="s">
        <v>230</v>
      </c>
      <c r="BM781" s="216" t="s">
        <v>1717</v>
      </c>
    </row>
    <row r="782" s="2" customFormat="1">
      <c r="A782" s="39"/>
      <c r="B782" s="40"/>
      <c r="C782" s="41"/>
      <c r="D782" s="218" t="s">
        <v>137</v>
      </c>
      <c r="E782" s="41"/>
      <c r="F782" s="219" t="s">
        <v>1718</v>
      </c>
      <c r="G782" s="41"/>
      <c r="H782" s="41"/>
      <c r="I782" s="220"/>
      <c r="J782" s="41"/>
      <c r="K782" s="41"/>
      <c r="L782" s="45"/>
      <c r="M782" s="221"/>
      <c r="N782" s="222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137</v>
      </c>
      <c r="AU782" s="18" t="s">
        <v>82</v>
      </c>
    </row>
    <row r="783" s="13" customFormat="1">
      <c r="A783" s="13"/>
      <c r="B783" s="223"/>
      <c r="C783" s="224"/>
      <c r="D783" s="225" t="s">
        <v>139</v>
      </c>
      <c r="E783" s="226" t="s">
        <v>19</v>
      </c>
      <c r="F783" s="227" t="s">
        <v>1323</v>
      </c>
      <c r="G783" s="224"/>
      <c r="H783" s="228">
        <v>790</v>
      </c>
      <c r="I783" s="229"/>
      <c r="J783" s="224"/>
      <c r="K783" s="224"/>
      <c r="L783" s="230"/>
      <c r="M783" s="231"/>
      <c r="N783" s="232"/>
      <c r="O783" s="232"/>
      <c r="P783" s="232"/>
      <c r="Q783" s="232"/>
      <c r="R783" s="232"/>
      <c r="S783" s="232"/>
      <c r="T783" s="23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4" t="s">
        <v>139</v>
      </c>
      <c r="AU783" s="234" t="s">
        <v>82</v>
      </c>
      <c r="AV783" s="13" t="s">
        <v>82</v>
      </c>
      <c r="AW783" s="13" t="s">
        <v>34</v>
      </c>
      <c r="AX783" s="13" t="s">
        <v>80</v>
      </c>
      <c r="AY783" s="234" t="s">
        <v>128</v>
      </c>
    </row>
    <row r="784" s="2" customFormat="1" ht="16.5" customHeight="1">
      <c r="A784" s="39"/>
      <c r="B784" s="40"/>
      <c r="C784" s="205" t="s">
        <v>1719</v>
      </c>
      <c r="D784" s="205" t="s">
        <v>130</v>
      </c>
      <c r="E784" s="206" t="s">
        <v>1720</v>
      </c>
      <c r="F784" s="207" t="s">
        <v>1721</v>
      </c>
      <c r="G784" s="208" t="s">
        <v>305</v>
      </c>
      <c r="H784" s="209">
        <v>5</v>
      </c>
      <c r="I784" s="210"/>
      <c r="J784" s="211">
        <f>ROUND(I784*H784,2)</f>
        <v>0</v>
      </c>
      <c r="K784" s="207" t="s">
        <v>134</v>
      </c>
      <c r="L784" s="45"/>
      <c r="M784" s="212" t="s">
        <v>19</v>
      </c>
      <c r="N784" s="213" t="s">
        <v>43</v>
      </c>
      <c r="O784" s="85"/>
      <c r="P784" s="214">
        <f>O784*H784</f>
        <v>0</v>
      </c>
      <c r="Q784" s="214">
        <v>0</v>
      </c>
      <c r="R784" s="214">
        <f>Q784*H784</f>
        <v>0</v>
      </c>
      <c r="S784" s="214">
        <v>0</v>
      </c>
      <c r="T784" s="215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16" t="s">
        <v>230</v>
      </c>
      <c r="AT784" s="216" t="s">
        <v>130</v>
      </c>
      <c r="AU784" s="216" t="s">
        <v>82</v>
      </c>
      <c r="AY784" s="18" t="s">
        <v>128</v>
      </c>
      <c r="BE784" s="217">
        <f>IF(N784="základní",J784,0)</f>
        <v>0</v>
      </c>
      <c r="BF784" s="217">
        <f>IF(N784="snížená",J784,0)</f>
        <v>0</v>
      </c>
      <c r="BG784" s="217">
        <f>IF(N784="zákl. přenesená",J784,0)</f>
        <v>0</v>
      </c>
      <c r="BH784" s="217">
        <f>IF(N784="sníž. přenesená",J784,0)</f>
        <v>0</v>
      </c>
      <c r="BI784" s="217">
        <f>IF(N784="nulová",J784,0)</f>
        <v>0</v>
      </c>
      <c r="BJ784" s="18" t="s">
        <v>80</v>
      </c>
      <c r="BK784" s="217">
        <f>ROUND(I784*H784,2)</f>
        <v>0</v>
      </c>
      <c r="BL784" s="18" t="s">
        <v>230</v>
      </c>
      <c r="BM784" s="216" t="s">
        <v>1722</v>
      </c>
    </row>
    <row r="785" s="2" customFormat="1">
      <c r="A785" s="39"/>
      <c r="B785" s="40"/>
      <c r="C785" s="41"/>
      <c r="D785" s="218" t="s">
        <v>137</v>
      </c>
      <c r="E785" s="41"/>
      <c r="F785" s="219" t="s">
        <v>1723</v>
      </c>
      <c r="G785" s="41"/>
      <c r="H785" s="41"/>
      <c r="I785" s="220"/>
      <c r="J785" s="41"/>
      <c r="K785" s="41"/>
      <c r="L785" s="45"/>
      <c r="M785" s="221"/>
      <c r="N785" s="222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137</v>
      </c>
      <c r="AU785" s="18" t="s">
        <v>82</v>
      </c>
    </row>
    <row r="786" s="13" customFormat="1">
      <c r="A786" s="13"/>
      <c r="B786" s="223"/>
      <c r="C786" s="224"/>
      <c r="D786" s="225" t="s">
        <v>139</v>
      </c>
      <c r="E786" s="226" t="s">
        <v>19</v>
      </c>
      <c r="F786" s="227" t="s">
        <v>1707</v>
      </c>
      <c r="G786" s="224"/>
      <c r="H786" s="228">
        <v>5</v>
      </c>
      <c r="I786" s="229"/>
      <c r="J786" s="224"/>
      <c r="K786" s="224"/>
      <c r="L786" s="230"/>
      <c r="M786" s="231"/>
      <c r="N786" s="232"/>
      <c r="O786" s="232"/>
      <c r="P786" s="232"/>
      <c r="Q786" s="232"/>
      <c r="R786" s="232"/>
      <c r="S786" s="232"/>
      <c r="T786" s="23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4" t="s">
        <v>139</v>
      </c>
      <c r="AU786" s="234" t="s">
        <v>82</v>
      </c>
      <c r="AV786" s="13" t="s">
        <v>82</v>
      </c>
      <c r="AW786" s="13" t="s">
        <v>34</v>
      </c>
      <c r="AX786" s="13" t="s">
        <v>80</v>
      </c>
      <c r="AY786" s="234" t="s">
        <v>128</v>
      </c>
    </row>
    <row r="787" s="2" customFormat="1" ht="16.5" customHeight="1">
      <c r="A787" s="39"/>
      <c r="B787" s="40"/>
      <c r="C787" s="246" t="s">
        <v>1724</v>
      </c>
      <c r="D787" s="246" t="s">
        <v>414</v>
      </c>
      <c r="E787" s="247" t="s">
        <v>1725</v>
      </c>
      <c r="F787" s="248" t="s">
        <v>1726</v>
      </c>
      <c r="G787" s="249" t="s">
        <v>305</v>
      </c>
      <c r="H787" s="250">
        <v>5</v>
      </c>
      <c r="I787" s="251"/>
      <c r="J787" s="252">
        <f>ROUND(I787*H787,2)</f>
        <v>0</v>
      </c>
      <c r="K787" s="248" t="s">
        <v>134</v>
      </c>
      <c r="L787" s="253"/>
      <c r="M787" s="254" t="s">
        <v>19</v>
      </c>
      <c r="N787" s="255" t="s">
        <v>43</v>
      </c>
      <c r="O787" s="85"/>
      <c r="P787" s="214">
        <f>O787*H787</f>
        <v>0</v>
      </c>
      <c r="Q787" s="214">
        <v>0.014</v>
      </c>
      <c r="R787" s="214">
        <f>Q787*H787</f>
        <v>0.070000000000000007</v>
      </c>
      <c r="S787" s="214">
        <v>0</v>
      </c>
      <c r="T787" s="215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16" t="s">
        <v>334</v>
      </c>
      <c r="AT787" s="216" t="s">
        <v>414</v>
      </c>
      <c r="AU787" s="216" t="s">
        <v>82</v>
      </c>
      <c r="AY787" s="18" t="s">
        <v>128</v>
      </c>
      <c r="BE787" s="217">
        <f>IF(N787="základní",J787,0)</f>
        <v>0</v>
      </c>
      <c r="BF787" s="217">
        <f>IF(N787="snížená",J787,0)</f>
        <v>0</v>
      </c>
      <c r="BG787" s="217">
        <f>IF(N787="zákl. přenesená",J787,0)</f>
        <v>0</v>
      </c>
      <c r="BH787" s="217">
        <f>IF(N787="sníž. přenesená",J787,0)</f>
        <v>0</v>
      </c>
      <c r="BI787" s="217">
        <f>IF(N787="nulová",J787,0)</f>
        <v>0</v>
      </c>
      <c r="BJ787" s="18" t="s">
        <v>80</v>
      </c>
      <c r="BK787" s="217">
        <f>ROUND(I787*H787,2)</f>
        <v>0</v>
      </c>
      <c r="BL787" s="18" t="s">
        <v>230</v>
      </c>
      <c r="BM787" s="216" t="s">
        <v>1727</v>
      </c>
    </row>
    <row r="788" s="2" customFormat="1" ht="16.5" customHeight="1">
      <c r="A788" s="39"/>
      <c r="B788" s="40"/>
      <c r="C788" s="205" t="s">
        <v>1728</v>
      </c>
      <c r="D788" s="205" t="s">
        <v>130</v>
      </c>
      <c r="E788" s="206" t="s">
        <v>1729</v>
      </c>
      <c r="F788" s="207" t="s">
        <v>1730</v>
      </c>
      <c r="G788" s="208" t="s">
        <v>305</v>
      </c>
      <c r="H788" s="209">
        <v>1</v>
      </c>
      <c r="I788" s="210"/>
      <c r="J788" s="211">
        <f>ROUND(I788*H788,2)</f>
        <v>0</v>
      </c>
      <c r="K788" s="207" t="s">
        <v>134</v>
      </c>
      <c r="L788" s="45"/>
      <c r="M788" s="212" t="s">
        <v>19</v>
      </c>
      <c r="N788" s="213" t="s">
        <v>43</v>
      </c>
      <c r="O788" s="85"/>
      <c r="P788" s="214">
        <f>O788*H788</f>
        <v>0</v>
      </c>
      <c r="Q788" s="214">
        <v>0</v>
      </c>
      <c r="R788" s="214">
        <f>Q788*H788</f>
        <v>0</v>
      </c>
      <c r="S788" s="214">
        <v>0</v>
      </c>
      <c r="T788" s="215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16" t="s">
        <v>230</v>
      </c>
      <c r="AT788" s="216" t="s">
        <v>130</v>
      </c>
      <c r="AU788" s="216" t="s">
        <v>82</v>
      </c>
      <c r="AY788" s="18" t="s">
        <v>128</v>
      </c>
      <c r="BE788" s="217">
        <f>IF(N788="základní",J788,0)</f>
        <v>0</v>
      </c>
      <c r="BF788" s="217">
        <f>IF(N788="snížená",J788,0)</f>
        <v>0</v>
      </c>
      <c r="BG788" s="217">
        <f>IF(N788="zákl. přenesená",J788,0)</f>
        <v>0</v>
      </c>
      <c r="BH788" s="217">
        <f>IF(N788="sníž. přenesená",J788,0)</f>
        <v>0</v>
      </c>
      <c r="BI788" s="217">
        <f>IF(N788="nulová",J788,0)</f>
        <v>0</v>
      </c>
      <c r="BJ788" s="18" t="s">
        <v>80</v>
      </c>
      <c r="BK788" s="217">
        <f>ROUND(I788*H788,2)</f>
        <v>0</v>
      </c>
      <c r="BL788" s="18" t="s">
        <v>230</v>
      </c>
      <c r="BM788" s="216" t="s">
        <v>1731</v>
      </c>
    </row>
    <row r="789" s="2" customFormat="1">
      <c r="A789" s="39"/>
      <c r="B789" s="40"/>
      <c r="C789" s="41"/>
      <c r="D789" s="218" t="s">
        <v>137</v>
      </c>
      <c r="E789" s="41"/>
      <c r="F789" s="219" t="s">
        <v>1732</v>
      </c>
      <c r="G789" s="41"/>
      <c r="H789" s="41"/>
      <c r="I789" s="220"/>
      <c r="J789" s="41"/>
      <c r="K789" s="41"/>
      <c r="L789" s="45"/>
      <c r="M789" s="221"/>
      <c r="N789" s="222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137</v>
      </c>
      <c r="AU789" s="18" t="s">
        <v>82</v>
      </c>
    </row>
    <row r="790" s="13" customFormat="1">
      <c r="A790" s="13"/>
      <c r="B790" s="223"/>
      <c r="C790" s="224"/>
      <c r="D790" s="225" t="s">
        <v>139</v>
      </c>
      <c r="E790" s="226" t="s">
        <v>19</v>
      </c>
      <c r="F790" s="227" t="s">
        <v>1733</v>
      </c>
      <c r="G790" s="224"/>
      <c r="H790" s="228">
        <v>1</v>
      </c>
      <c r="I790" s="229"/>
      <c r="J790" s="224"/>
      <c r="K790" s="224"/>
      <c r="L790" s="230"/>
      <c r="M790" s="231"/>
      <c r="N790" s="232"/>
      <c r="O790" s="232"/>
      <c r="P790" s="232"/>
      <c r="Q790" s="232"/>
      <c r="R790" s="232"/>
      <c r="S790" s="232"/>
      <c r="T790" s="23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4" t="s">
        <v>139</v>
      </c>
      <c r="AU790" s="234" t="s">
        <v>82</v>
      </c>
      <c r="AV790" s="13" t="s">
        <v>82</v>
      </c>
      <c r="AW790" s="13" t="s">
        <v>34</v>
      </c>
      <c r="AX790" s="13" t="s">
        <v>80</v>
      </c>
      <c r="AY790" s="234" t="s">
        <v>128</v>
      </c>
    </row>
    <row r="791" s="2" customFormat="1" ht="16.5" customHeight="1">
      <c r="A791" s="39"/>
      <c r="B791" s="40"/>
      <c r="C791" s="246" t="s">
        <v>1734</v>
      </c>
      <c r="D791" s="246" t="s">
        <v>414</v>
      </c>
      <c r="E791" s="247" t="s">
        <v>1735</v>
      </c>
      <c r="F791" s="248" t="s">
        <v>1736</v>
      </c>
      <c r="G791" s="249" t="s">
        <v>1737</v>
      </c>
      <c r="H791" s="250">
        <v>1</v>
      </c>
      <c r="I791" s="251"/>
      <c r="J791" s="252">
        <f>ROUND(I791*H791,2)</f>
        <v>0</v>
      </c>
      <c r="K791" s="248" t="s">
        <v>134</v>
      </c>
      <c r="L791" s="253"/>
      <c r="M791" s="254" t="s">
        <v>19</v>
      </c>
      <c r="N791" s="255" t="s">
        <v>43</v>
      </c>
      <c r="O791" s="85"/>
      <c r="P791" s="214">
        <f>O791*H791</f>
        <v>0</v>
      </c>
      <c r="Q791" s="214">
        <v>0.0060000000000000001</v>
      </c>
      <c r="R791" s="214">
        <f>Q791*H791</f>
        <v>0.0060000000000000001</v>
      </c>
      <c r="S791" s="214">
        <v>0</v>
      </c>
      <c r="T791" s="215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16" t="s">
        <v>334</v>
      </c>
      <c r="AT791" s="216" t="s">
        <v>414</v>
      </c>
      <c r="AU791" s="216" t="s">
        <v>82</v>
      </c>
      <c r="AY791" s="18" t="s">
        <v>128</v>
      </c>
      <c r="BE791" s="217">
        <f>IF(N791="základní",J791,0)</f>
        <v>0</v>
      </c>
      <c r="BF791" s="217">
        <f>IF(N791="snížená",J791,0)</f>
        <v>0</v>
      </c>
      <c r="BG791" s="217">
        <f>IF(N791="zákl. přenesená",J791,0)</f>
        <v>0</v>
      </c>
      <c r="BH791" s="217">
        <f>IF(N791="sníž. přenesená",J791,0)</f>
        <v>0</v>
      </c>
      <c r="BI791" s="217">
        <f>IF(N791="nulová",J791,0)</f>
        <v>0</v>
      </c>
      <c r="BJ791" s="18" t="s">
        <v>80</v>
      </c>
      <c r="BK791" s="217">
        <f>ROUND(I791*H791,2)</f>
        <v>0</v>
      </c>
      <c r="BL791" s="18" t="s">
        <v>230</v>
      </c>
      <c r="BM791" s="216" t="s">
        <v>1738</v>
      </c>
    </row>
    <row r="792" s="2" customFormat="1" ht="16.5" customHeight="1">
      <c r="A792" s="39"/>
      <c r="B792" s="40"/>
      <c r="C792" s="205" t="s">
        <v>1739</v>
      </c>
      <c r="D792" s="205" t="s">
        <v>130</v>
      </c>
      <c r="E792" s="206" t="s">
        <v>1740</v>
      </c>
      <c r="F792" s="207" t="s">
        <v>1741</v>
      </c>
      <c r="G792" s="208" t="s">
        <v>305</v>
      </c>
      <c r="H792" s="209">
        <v>4</v>
      </c>
      <c r="I792" s="210"/>
      <c r="J792" s="211">
        <f>ROUND(I792*H792,2)</f>
        <v>0</v>
      </c>
      <c r="K792" s="207" t="s">
        <v>134</v>
      </c>
      <c r="L792" s="45"/>
      <c r="M792" s="212" t="s">
        <v>19</v>
      </c>
      <c r="N792" s="213" t="s">
        <v>43</v>
      </c>
      <c r="O792" s="85"/>
      <c r="P792" s="214">
        <f>O792*H792</f>
        <v>0</v>
      </c>
      <c r="Q792" s="214">
        <v>0</v>
      </c>
      <c r="R792" s="214">
        <f>Q792*H792</f>
        <v>0</v>
      </c>
      <c r="S792" s="214">
        <v>0</v>
      </c>
      <c r="T792" s="215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16" t="s">
        <v>230</v>
      </c>
      <c r="AT792" s="216" t="s">
        <v>130</v>
      </c>
      <c r="AU792" s="216" t="s">
        <v>82</v>
      </c>
      <c r="AY792" s="18" t="s">
        <v>128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8" t="s">
        <v>80</v>
      </c>
      <c r="BK792" s="217">
        <f>ROUND(I792*H792,2)</f>
        <v>0</v>
      </c>
      <c r="BL792" s="18" t="s">
        <v>230</v>
      </c>
      <c r="BM792" s="216" t="s">
        <v>1742</v>
      </c>
    </row>
    <row r="793" s="2" customFormat="1">
      <c r="A793" s="39"/>
      <c r="B793" s="40"/>
      <c r="C793" s="41"/>
      <c r="D793" s="218" t="s">
        <v>137</v>
      </c>
      <c r="E793" s="41"/>
      <c r="F793" s="219" t="s">
        <v>1743</v>
      </c>
      <c r="G793" s="41"/>
      <c r="H793" s="41"/>
      <c r="I793" s="220"/>
      <c r="J793" s="41"/>
      <c r="K793" s="41"/>
      <c r="L793" s="45"/>
      <c r="M793" s="221"/>
      <c r="N793" s="222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137</v>
      </c>
      <c r="AU793" s="18" t="s">
        <v>82</v>
      </c>
    </row>
    <row r="794" s="13" customFormat="1">
      <c r="A794" s="13"/>
      <c r="B794" s="223"/>
      <c r="C794" s="224"/>
      <c r="D794" s="225" t="s">
        <v>139</v>
      </c>
      <c r="E794" s="226" t="s">
        <v>19</v>
      </c>
      <c r="F794" s="227" t="s">
        <v>1744</v>
      </c>
      <c r="G794" s="224"/>
      <c r="H794" s="228">
        <v>4</v>
      </c>
      <c r="I794" s="229"/>
      <c r="J794" s="224"/>
      <c r="K794" s="224"/>
      <c r="L794" s="230"/>
      <c r="M794" s="231"/>
      <c r="N794" s="232"/>
      <c r="O794" s="232"/>
      <c r="P794" s="232"/>
      <c r="Q794" s="232"/>
      <c r="R794" s="232"/>
      <c r="S794" s="232"/>
      <c r="T794" s="23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4" t="s">
        <v>139</v>
      </c>
      <c r="AU794" s="234" t="s">
        <v>82</v>
      </c>
      <c r="AV794" s="13" t="s">
        <v>82</v>
      </c>
      <c r="AW794" s="13" t="s">
        <v>34</v>
      </c>
      <c r="AX794" s="13" t="s">
        <v>80</v>
      </c>
      <c r="AY794" s="234" t="s">
        <v>128</v>
      </c>
    </row>
    <row r="795" s="2" customFormat="1" ht="16.5" customHeight="1">
      <c r="A795" s="39"/>
      <c r="B795" s="40"/>
      <c r="C795" s="246" t="s">
        <v>1745</v>
      </c>
      <c r="D795" s="246" t="s">
        <v>414</v>
      </c>
      <c r="E795" s="247" t="s">
        <v>1746</v>
      </c>
      <c r="F795" s="248" t="s">
        <v>1747</v>
      </c>
      <c r="G795" s="249" t="s">
        <v>1737</v>
      </c>
      <c r="H795" s="250">
        <v>4</v>
      </c>
      <c r="I795" s="251"/>
      <c r="J795" s="252">
        <f>ROUND(I795*H795,2)</f>
        <v>0</v>
      </c>
      <c r="K795" s="248" t="s">
        <v>134</v>
      </c>
      <c r="L795" s="253"/>
      <c r="M795" s="254" t="s">
        <v>19</v>
      </c>
      <c r="N795" s="255" t="s">
        <v>43</v>
      </c>
      <c r="O795" s="85"/>
      <c r="P795" s="214">
        <f>O795*H795</f>
        <v>0</v>
      </c>
      <c r="Q795" s="214">
        <v>0.0076</v>
      </c>
      <c r="R795" s="214">
        <f>Q795*H795</f>
        <v>0.0304</v>
      </c>
      <c r="S795" s="214">
        <v>0</v>
      </c>
      <c r="T795" s="215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16" t="s">
        <v>334</v>
      </c>
      <c r="AT795" s="216" t="s">
        <v>414</v>
      </c>
      <c r="AU795" s="216" t="s">
        <v>82</v>
      </c>
      <c r="AY795" s="18" t="s">
        <v>128</v>
      </c>
      <c r="BE795" s="217">
        <f>IF(N795="základní",J795,0)</f>
        <v>0</v>
      </c>
      <c r="BF795" s="217">
        <f>IF(N795="snížená",J795,0)</f>
        <v>0</v>
      </c>
      <c r="BG795" s="217">
        <f>IF(N795="zákl. přenesená",J795,0)</f>
        <v>0</v>
      </c>
      <c r="BH795" s="217">
        <f>IF(N795="sníž. přenesená",J795,0)</f>
        <v>0</v>
      </c>
      <c r="BI795" s="217">
        <f>IF(N795="nulová",J795,0)</f>
        <v>0</v>
      </c>
      <c r="BJ795" s="18" t="s">
        <v>80</v>
      </c>
      <c r="BK795" s="217">
        <f>ROUND(I795*H795,2)</f>
        <v>0</v>
      </c>
      <c r="BL795" s="18" t="s">
        <v>230</v>
      </c>
      <c r="BM795" s="216" t="s">
        <v>1748</v>
      </c>
    </row>
    <row r="796" s="2" customFormat="1" ht="16.5" customHeight="1">
      <c r="A796" s="39"/>
      <c r="B796" s="40"/>
      <c r="C796" s="205" t="s">
        <v>1749</v>
      </c>
      <c r="D796" s="205" t="s">
        <v>130</v>
      </c>
      <c r="E796" s="206" t="s">
        <v>1750</v>
      </c>
      <c r="F796" s="207" t="s">
        <v>1751</v>
      </c>
      <c r="G796" s="208" t="s">
        <v>305</v>
      </c>
      <c r="H796" s="209">
        <v>1100</v>
      </c>
      <c r="I796" s="210"/>
      <c r="J796" s="211">
        <f>ROUND(I796*H796,2)</f>
        <v>0</v>
      </c>
      <c r="K796" s="207" t="s">
        <v>134</v>
      </c>
      <c r="L796" s="45"/>
      <c r="M796" s="212" t="s">
        <v>19</v>
      </c>
      <c r="N796" s="213" t="s">
        <v>43</v>
      </c>
      <c r="O796" s="85"/>
      <c r="P796" s="214">
        <f>O796*H796</f>
        <v>0</v>
      </c>
      <c r="Q796" s="214">
        <v>0</v>
      </c>
      <c r="R796" s="214">
        <f>Q796*H796</f>
        <v>0</v>
      </c>
      <c r="S796" s="214">
        <v>0</v>
      </c>
      <c r="T796" s="21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6" t="s">
        <v>230</v>
      </c>
      <c r="AT796" s="216" t="s">
        <v>130</v>
      </c>
      <c r="AU796" s="216" t="s">
        <v>82</v>
      </c>
      <c r="AY796" s="18" t="s">
        <v>128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8" t="s">
        <v>80</v>
      </c>
      <c r="BK796" s="217">
        <f>ROUND(I796*H796,2)</f>
        <v>0</v>
      </c>
      <c r="BL796" s="18" t="s">
        <v>230</v>
      </c>
      <c r="BM796" s="216" t="s">
        <v>1752</v>
      </c>
    </row>
    <row r="797" s="2" customFormat="1">
      <c r="A797" s="39"/>
      <c r="B797" s="40"/>
      <c r="C797" s="41"/>
      <c r="D797" s="218" t="s">
        <v>137</v>
      </c>
      <c r="E797" s="41"/>
      <c r="F797" s="219" t="s">
        <v>1753</v>
      </c>
      <c r="G797" s="41"/>
      <c r="H797" s="41"/>
      <c r="I797" s="220"/>
      <c r="J797" s="41"/>
      <c r="K797" s="41"/>
      <c r="L797" s="45"/>
      <c r="M797" s="221"/>
      <c r="N797" s="222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137</v>
      </c>
      <c r="AU797" s="18" t="s">
        <v>82</v>
      </c>
    </row>
    <row r="798" s="13" customFormat="1">
      <c r="A798" s="13"/>
      <c r="B798" s="223"/>
      <c r="C798" s="224"/>
      <c r="D798" s="225" t="s">
        <v>139</v>
      </c>
      <c r="E798" s="226" t="s">
        <v>19</v>
      </c>
      <c r="F798" s="227" t="s">
        <v>1754</v>
      </c>
      <c r="G798" s="224"/>
      <c r="H798" s="228">
        <v>1100</v>
      </c>
      <c r="I798" s="229"/>
      <c r="J798" s="224"/>
      <c r="K798" s="224"/>
      <c r="L798" s="230"/>
      <c r="M798" s="231"/>
      <c r="N798" s="232"/>
      <c r="O798" s="232"/>
      <c r="P798" s="232"/>
      <c r="Q798" s="232"/>
      <c r="R798" s="232"/>
      <c r="S798" s="232"/>
      <c r="T798" s="23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4" t="s">
        <v>139</v>
      </c>
      <c r="AU798" s="234" t="s">
        <v>82</v>
      </c>
      <c r="AV798" s="13" t="s">
        <v>82</v>
      </c>
      <c r="AW798" s="13" t="s">
        <v>34</v>
      </c>
      <c r="AX798" s="13" t="s">
        <v>80</v>
      </c>
      <c r="AY798" s="234" t="s">
        <v>128</v>
      </c>
    </row>
    <row r="799" s="2" customFormat="1" ht="16.5" customHeight="1">
      <c r="A799" s="39"/>
      <c r="B799" s="40"/>
      <c r="C799" s="246" t="s">
        <v>1755</v>
      </c>
      <c r="D799" s="246" t="s">
        <v>414</v>
      </c>
      <c r="E799" s="247" t="s">
        <v>1756</v>
      </c>
      <c r="F799" s="248" t="s">
        <v>1757</v>
      </c>
      <c r="G799" s="249" t="s">
        <v>305</v>
      </c>
      <c r="H799" s="250">
        <v>1111</v>
      </c>
      <c r="I799" s="251"/>
      <c r="J799" s="252">
        <f>ROUND(I799*H799,2)</f>
        <v>0</v>
      </c>
      <c r="K799" s="248" t="s">
        <v>134</v>
      </c>
      <c r="L799" s="253"/>
      <c r="M799" s="254" t="s">
        <v>19</v>
      </c>
      <c r="N799" s="255" t="s">
        <v>43</v>
      </c>
      <c r="O799" s="85"/>
      <c r="P799" s="214">
        <f>O799*H799</f>
        <v>0</v>
      </c>
      <c r="Q799" s="214">
        <v>0.00022000000000000001</v>
      </c>
      <c r="R799" s="214">
        <f>Q799*H799</f>
        <v>0.24442</v>
      </c>
      <c r="S799" s="214">
        <v>0</v>
      </c>
      <c r="T799" s="215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16" t="s">
        <v>334</v>
      </c>
      <c r="AT799" s="216" t="s">
        <v>414</v>
      </c>
      <c r="AU799" s="216" t="s">
        <v>82</v>
      </c>
      <c r="AY799" s="18" t="s">
        <v>128</v>
      </c>
      <c r="BE799" s="217">
        <f>IF(N799="základní",J799,0)</f>
        <v>0</v>
      </c>
      <c r="BF799" s="217">
        <f>IF(N799="snížená",J799,0)</f>
        <v>0</v>
      </c>
      <c r="BG799" s="217">
        <f>IF(N799="zákl. přenesená",J799,0)</f>
        <v>0</v>
      </c>
      <c r="BH799" s="217">
        <f>IF(N799="sníž. přenesená",J799,0)</f>
        <v>0</v>
      </c>
      <c r="BI799" s="217">
        <f>IF(N799="nulová",J799,0)</f>
        <v>0</v>
      </c>
      <c r="BJ799" s="18" t="s">
        <v>80</v>
      </c>
      <c r="BK799" s="217">
        <f>ROUND(I799*H799,2)</f>
        <v>0</v>
      </c>
      <c r="BL799" s="18" t="s">
        <v>230</v>
      </c>
      <c r="BM799" s="216" t="s">
        <v>1758</v>
      </c>
    </row>
    <row r="800" s="13" customFormat="1">
      <c r="A800" s="13"/>
      <c r="B800" s="223"/>
      <c r="C800" s="224"/>
      <c r="D800" s="225" t="s">
        <v>139</v>
      </c>
      <c r="E800" s="224"/>
      <c r="F800" s="227" t="s">
        <v>1759</v>
      </c>
      <c r="G800" s="224"/>
      <c r="H800" s="228">
        <v>1111</v>
      </c>
      <c r="I800" s="229"/>
      <c r="J800" s="224"/>
      <c r="K800" s="224"/>
      <c r="L800" s="230"/>
      <c r="M800" s="231"/>
      <c r="N800" s="232"/>
      <c r="O800" s="232"/>
      <c r="P800" s="232"/>
      <c r="Q800" s="232"/>
      <c r="R800" s="232"/>
      <c r="S800" s="232"/>
      <c r="T800" s="23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4" t="s">
        <v>139</v>
      </c>
      <c r="AU800" s="234" t="s">
        <v>82</v>
      </c>
      <c r="AV800" s="13" t="s">
        <v>82</v>
      </c>
      <c r="AW800" s="13" t="s">
        <v>4</v>
      </c>
      <c r="AX800" s="13" t="s">
        <v>80</v>
      </c>
      <c r="AY800" s="234" t="s">
        <v>128</v>
      </c>
    </row>
    <row r="801" s="2" customFormat="1" ht="16.5" customHeight="1">
      <c r="A801" s="39"/>
      <c r="B801" s="40"/>
      <c r="C801" s="205" t="s">
        <v>1760</v>
      </c>
      <c r="D801" s="205" t="s">
        <v>130</v>
      </c>
      <c r="E801" s="206" t="s">
        <v>1761</v>
      </c>
      <c r="F801" s="207" t="s">
        <v>1762</v>
      </c>
      <c r="G801" s="208" t="s">
        <v>305</v>
      </c>
      <c r="H801" s="209">
        <v>5</v>
      </c>
      <c r="I801" s="210"/>
      <c r="J801" s="211">
        <f>ROUND(I801*H801,2)</f>
        <v>0</v>
      </c>
      <c r="K801" s="207" t="s">
        <v>134</v>
      </c>
      <c r="L801" s="45"/>
      <c r="M801" s="212" t="s">
        <v>19</v>
      </c>
      <c r="N801" s="213" t="s">
        <v>43</v>
      </c>
      <c r="O801" s="85"/>
      <c r="P801" s="214">
        <f>O801*H801</f>
        <v>0</v>
      </c>
      <c r="Q801" s="214">
        <v>0</v>
      </c>
      <c r="R801" s="214">
        <f>Q801*H801</f>
        <v>0</v>
      </c>
      <c r="S801" s="214">
        <v>0</v>
      </c>
      <c r="T801" s="215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16" t="s">
        <v>230</v>
      </c>
      <c r="AT801" s="216" t="s">
        <v>130</v>
      </c>
      <c r="AU801" s="216" t="s">
        <v>82</v>
      </c>
      <c r="AY801" s="18" t="s">
        <v>128</v>
      </c>
      <c r="BE801" s="217">
        <f>IF(N801="základní",J801,0)</f>
        <v>0</v>
      </c>
      <c r="BF801" s="217">
        <f>IF(N801="snížená",J801,0)</f>
        <v>0</v>
      </c>
      <c r="BG801" s="217">
        <f>IF(N801="zákl. přenesená",J801,0)</f>
        <v>0</v>
      </c>
      <c r="BH801" s="217">
        <f>IF(N801="sníž. přenesená",J801,0)</f>
        <v>0</v>
      </c>
      <c r="BI801" s="217">
        <f>IF(N801="nulová",J801,0)</f>
        <v>0</v>
      </c>
      <c r="BJ801" s="18" t="s">
        <v>80</v>
      </c>
      <c r="BK801" s="217">
        <f>ROUND(I801*H801,2)</f>
        <v>0</v>
      </c>
      <c r="BL801" s="18" t="s">
        <v>230</v>
      </c>
      <c r="BM801" s="216" t="s">
        <v>1763</v>
      </c>
    </row>
    <row r="802" s="2" customFormat="1">
      <c r="A802" s="39"/>
      <c r="B802" s="40"/>
      <c r="C802" s="41"/>
      <c r="D802" s="218" t="s">
        <v>137</v>
      </c>
      <c r="E802" s="41"/>
      <c r="F802" s="219" t="s">
        <v>1764</v>
      </c>
      <c r="G802" s="41"/>
      <c r="H802" s="41"/>
      <c r="I802" s="220"/>
      <c r="J802" s="41"/>
      <c r="K802" s="41"/>
      <c r="L802" s="45"/>
      <c r="M802" s="221"/>
      <c r="N802" s="222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137</v>
      </c>
      <c r="AU802" s="18" t="s">
        <v>82</v>
      </c>
    </row>
    <row r="803" s="2" customFormat="1" ht="16.5" customHeight="1">
      <c r="A803" s="39"/>
      <c r="B803" s="40"/>
      <c r="C803" s="246" t="s">
        <v>1765</v>
      </c>
      <c r="D803" s="246" t="s">
        <v>414</v>
      </c>
      <c r="E803" s="247" t="s">
        <v>1766</v>
      </c>
      <c r="F803" s="248" t="s">
        <v>1767</v>
      </c>
      <c r="G803" s="249" t="s">
        <v>1737</v>
      </c>
      <c r="H803" s="250">
        <v>5</v>
      </c>
      <c r="I803" s="251"/>
      <c r="J803" s="252">
        <f>ROUND(I803*H803,2)</f>
        <v>0</v>
      </c>
      <c r="K803" s="248" t="s">
        <v>134</v>
      </c>
      <c r="L803" s="253"/>
      <c r="M803" s="254" t="s">
        <v>19</v>
      </c>
      <c r="N803" s="255" t="s">
        <v>43</v>
      </c>
      <c r="O803" s="85"/>
      <c r="P803" s="214">
        <f>O803*H803</f>
        <v>0</v>
      </c>
      <c r="Q803" s="214">
        <v>0.01</v>
      </c>
      <c r="R803" s="214">
        <f>Q803*H803</f>
        <v>0.050000000000000003</v>
      </c>
      <c r="S803" s="214">
        <v>0</v>
      </c>
      <c r="T803" s="21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6" t="s">
        <v>334</v>
      </c>
      <c r="AT803" s="216" t="s">
        <v>414</v>
      </c>
      <c r="AU803" s="216" t="s">
        <v>82</v>
      </c>
      <c r="AY803" s="18" t="s">
        <v>128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8" t="s">
        <v>80</v>
      </c>
      <c r="BK803" s="217">
        <f>ROUND(I803*H803,2)</f>
        <v>0</v>
      </c>
      <c r="BL803" s="18" t="s">
        <v>230</v>
      </c>
      <c r="BM803" s="216" t="s">
        <v>1768</v>
      </c>
    </row>
    <row r="804" s="2" customFormat="1" ht="24.15" customHeight="1">
      <c r="A804" s="39"/>
      <c r="B804" s="40"/>
      <c r="C804" s="205" t="s">
        <v>1769</v>
      </c>
      <c r="D804" s="205" t="s">
        <v>130</v>
      </c>
      <c r="E804" s="206" t="s">
        <v>1770</v>
      </c>
      <c r="F804" s="207" t="s">
        <v>1771</v>
      </c>
      <c r="G804" s="208" t="s">
        <v>133</v>
      </c>
      <c r="H804" s="209">
        <v>29</v>
      </c>
      <c r="I804" s="210"/>
      <c r="J804" s="211">
        <f>ROUND(I804*H804,2)</f>
        <v>0</v>
      </c>
      <c r="K804" s="207" t="s">
        <v>134</v>
      </c>
      <c r="L804" s="45"/>
      <c r="M804" s="212" t="s">
        <v>19</v>
      </c>
      <c r="N804" s="213" t="s">
        <v>43</v>
      </c>
      <c r="O804" s="85"/>
      <c r="P804" s="214">
        <f>O804*H804</f>
        <v>0</v>
      </c>
      <c r="Q804" s="214">
        <v>1.0000000000000001E-05</v>
      </c>
      <c r="R804" s="214">
        <f>Q804*H804</f>
        <v>0.00029</v>
      </c>
      <c r="S804" s="214">
        <v>0</v>
      </c>
      <c r="T804" s="215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16" t="s">
        <v>230</v>
      </c>
      <c r="AT804" s="216" t="s">
        <v>130</v>
      </c>
      <c r="AU804" s="216" t="s">
        <v>82</v>
      </c>
      <c r="AY804" s="18" t="s">
        <v>128</v>
      </c>
      <c r="BE804" s="217">
        <f>IF(N804="základní",J804,0)</f>
        <v>0</v>
      </c>
      <c r="BF804" s="217">
        <f>IF(N804="snížená",J804,0)</f>
        <v>0</v>
      </c>
      <c r="BG804" s="217">
        <f>IF(N804="zákl. přenesená",J804,0)</f>
        <v>0</v>
      </c>
      <c r="BH804" s="217">
        <f>IF(N804="sníž. přenesená",J804,0)</f>
        <v>0</v>
      </c>
      <c r="BI804" s="217">
        <f>IF(N804="nulová",J804,0)</f>
        <v>0</v>
      </c>
      <c r="BJ804" s="18" t="s">
        <v>80</v>
      </c>
      <c r="BK804" s="217">
        <f>ROUND(I804*H804,2)</f>
        <v>0</v>
      </c>
      <c r="BL804" s="18" t="s">
        <v>230</v>
      </c>
      <c r="BM804" s="216" t="s">
        <v>1772</v>
      </c>
    </row>
    <row r="805" s="2" customFormat="1">
      <c r="A805" s="39"/>
      <c r="B805" s="40"/>
      <c r="C805" s="41"/>
      <c r="D805" s="218" t="s">
        <v>137</v>
      </c>
      <c r="E805" s="41"/>
      <c r="F805" s="219" t="s">
        <v>1773</v>
      </c>
      <c r="G805" s="41"/>
      <c r="H805" s="41"/>
      <c r="I805" s="220"/>
      <c r="J805" s="41"/>
      <c r="K805" s="41"/>
      <c r="L805" s="45"/>
      <c r="M805" s="221"/>
      <c r="N805" s="222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137</v>
      </c>
      <c r="AU805" s="18" t="s">
        <v>82</v>
      </c>
    </row>
    <row r="806" s="13" customFormat="1">
      <c r="A806" s="13"/>
      <c r="B806" s="223"/>
      <c r="C806" s="224"/>
      <c r="D806" s="225" t="s">
        <v>139</v>
      </c>
      <c r="E806" s="226" t="s">
        <v>19</v>
      </c>
      <c r="F806" s="227" t="s">
        <v>1312</v>
      </c>
      <c r="G806" s="224"/>
      <c r="H806" s="228">
        <v>29</v>
      </c>
      <c r="I806" s="229"/>
      <c r="J806" s="224"/>
      <c r="K806" s="224"/>
      <c r="L806" s="230"/>
      <c r="M806" s="231"/>
      <c r="N806" s="232"/>
      <c r="O806" s="232"/>
      <c r="P806" s="232"/>
      <c r="Q806" s="232"/>
      <c r="R806" s="232"/>
      <c r="S806" s="232"/>
      <c r="T806" s="23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4" t="s">
        <v>139</v>
      </c>
      <c r="AU806" s="234" t="s">
        <v>82</v>
      </c>
      <c r="AV806" s="13" t="s">
        <v>82</v>
      </c>
      <c r="AW806" s="13" t="s">
        <v>34</v>
      </c>
      <c r="AX806" s="13" t="s">
        <v>80</v>
      </c>
      <c r="AY806" s="234" t="s">
        <v>128</v>
      </c>
    </row>
    <row r="807" s="2" customFormat="1" ht="16.5" customHeight="1">
      <c r="A807" s="39"/>
      <c r="B807" s="40"/>
      <c r="C807" s="246" t="s">
        <v>1774</v>
      </c>
      <c r="D807" s="246" t="s">
        <v>414</v>
      </c>
      <c r="E807" s="247" t="s">
        <v>1448</v>
      </c>
      <c r="F807" s="248" t="s">
        <v>1449</v>
      </c>
      <c r="G807" s="249" t="s">
        <v>133</v>
      </c>
      <c r="H807" s="250">
        <v>33.350000000000001</v>
      </c>
      <c r="I807" s="251"/>
      <c r="J807" s="252">
        <f>ROUND(I807*H807,2)</f>
        <v>0</v>
      </c>
      <c r="K807" s="248" t="s">
        <v>134</v>
      </c>
      <c r="L807" s="253"/>
      <c r="M807" s="254" t="s">
        <v>19</v>
      </c>
      <c r="N807" s="255" t="s">
        <v>43</v>
      </c>
      <c r="O807" s="85"/>
      <c r="P807" s="214">
        <f>O807*H807</f>
        <v>0</v>
      </c>
      <c r="Q807" s="214">
        <v>8.0000000000000007E-05</v>
      </c>
      <c r="R807" s="214">
        <f>Q807*H807</f>
        <v>0.0026680000000000002</v>
      </c>
      <c r="S807" s="214">
        <v>0</v>
      </c>
      <c r="T807" s="215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16" t="s">
        <v>334</v>
      </c>
      <c r="AT807" s="216" t="s">
        <v>414</v>
      </c>
      <c r="AU807" s="216" t="s">
        <v>82</v>
      </c>
      <c r="AY807" s="18" t="s">
        <v>128</v>
      </c>
      <c r="BE807" s="217">
        <f>IF(N807="základní",J807,0)</f>
        <v>0</v>
      </c>
      <c r="BF807" s="217">
        <f>IF(N807="snížená",J807,0)</f>
        <v>0</v>
      </c>
      <c r="BG807" s="217">
        <f>IF(N807="zákl. přenesená",J807,0)</f>
        <v>0</v>
      </c>
      <c r="BH807" s="217">
        <f>IF(N807="sníž. přenesená",J807,0)</f>
        <v>0</v>
      </c>
      <c r="BI807" s="217">
        <f>IF(N807="nulová",J807,0)</f>
        <v>0</v>
      </c>
      <c r="BJ807" s="18" t="s">
        <v>80</v>
      </c>
      <c r="BK807" s="217">
        <f>ROUND(I807*H807,2)</f>
        <v>0</v>
      </c>
      <c r="BL807" s="18" t="s">
        <v>230</v>
      </c>
      <c r="BM807" s="216" t="s">
        <v>1775</v>
      </c>
    </row>
    <row r="808" s="13" customFormat="1">
      <c r="A808" s="13"/>
      <c r="B808" s="223"/>
      <c r="C808" s="224"/>
      <c r="D808" s="225" t="s">
        <v>139</v>
      </c>
      <c r="E808" s="224"/>
      <c r="F808" s="227" t="s">
        <v>1776</v>
      </c>
      <c r="G808" s="224"/>
      <c r="H808" s="228">
        <v>33.350000000000001</v>
      </c>
      <c r="I808" s="229"/>
      <c r="J808" s="224"/>
      <c r="K808" s="224"/>
      <c r="L808" s="230"/>
      <c r="M808" s="231"/>
      <c r="N808" s="232"/>
      <c r="O808" s="232"/>
      <c r="P808" s="232"/>
      <c r="Q808" s="232"/>
      <c r="R808" s="232"/>
      <c r="S808" s="232"/>
      <c r="T808" s="23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4" t="s">
        <v>139</v>
      </c>
      <c r="AU808" s="234" t="s">
        <v>82</v>
      </c>
      <c r="AV808" s="13" t="s">
        <v>82</v>
      </c>
      <c r="AW808" s="13" t="s">
        <v>4</v>
      </c>
      <c r="AX808" s="13" t="s">
        <v>80</v>
      </c>
      <c r="AY808" s="234" t="s">
        <v>128</v>
      </c>
    </row>
    <row r="809" s="2" customFormat="1" ht="21.75" customHeight="1">
      <c r="A809" s="39"/>
      <c r="B809" s="40"/>
      <c r="C809" s="205" t="s">
        <v>1777</v>
      </c>
      <c r="D809" s="205" t="s">
        <v>130</v>
      </c>
      <c r="E809" s="206" t="s">
        <v>1778</v>
      </c>
      <c r="F809" s="207" t="s">
        <v>1779</v>
      </c>
      <c r="G809" s="208" t="s">
        <v>133</v>
      </c>
      <c r="H809" s="209">
        <v>866</v>
      </c>
      <c r="I809" s="210"/>
      <c r="J809" s="211">
        <f>ROUND(I809*H809,2)</f>
        <v>0</v>
      </c>
      <c r="K809" s="207" t="s">
        <v>134</v>
      </c>
      <c r="L809" s="45"/>
      <c r="M809" s="212" t="s">
        <v>19</v>
      </c>
      <c r="N809" s="213" t="s">
        <v>43</v>
      </c>
      <c r="O809" s="85"/>
      <c r="P809" s="214">
        <f>O809*H809</f>
        <v>0</v>
      </c>
      <c r="Q809" s="214">
        <v>0</v>
      </c>
      <c r="R809" s="214">
        <f>Q809*H809</f>
        <v>0</v>
      </c>
      <c r="S809" s="214">
        <v>0</v>
      </c>
      <c r="T809" s="215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16" t="s">
        <v>230</v>
      </c>
      <c r="AT809" s="216" t="s">
        <v>130</v>
      </c>
      <c r="AU809" s="216" t="s">
        <v>82</v>
      </c>
      <c r="AY809" s="18" t="s">
        <v>128</v>
      </c>
      <c r="BE809" s="217">
        <f>IF(N809="základní",J809,0)</f>
        <v>0</v>
      </c>
      <c r="BF809" s="217">
        <f>IF(N809="snížená",J809,0)</f>
        <v>0</v>
      </c>
      <c r="BG809" s="217">
        <f>IF(N809="zákl. přenesená",J809,0)</f>
        <v>0</v>
      </c>
      <c r="BH809" s="217">
        <f>IF(N809="sníž. přenesená",J809,0)</f>
        <v>0</v>
      </c>
      <c r="BI809" s="217">
        <f>IF(N809="nulová",J809,0)</f>
        <v>0</v>
      </c>
      <c r="BJ809" s="18" t="s">
        <v>80</v>
      </c>
      <c r="BK809" s="217">
        <f>ROUND(I809*H809,2)</f>
        <v>0</v>
      </c>
      <c r="BL809" s="18" t="s">
        <v>230</v>
      </c>
      <c r="BM809" s="216" t="s">
        <v>1780</v>
      </c>
    </row>
    <row r="810" s="2" customFormat="1">
      <c r="A810" s="39"/>
      <c r="B810" s="40"/>
      <c r="C810" s="41"/>
      <c r="D810" s="218" t="s">
        <v>137</v>
      </c>
      <c r="E810" s="41"/>
      <c r="F810" s="219" t="s">
        <v>1781</v>
      </c>
      <c r="G810" s="41"/>
      <c r="H810" s="41"/>
      <c r="I810" s="220"/>
      <c r="J810" s="41"/>
      <c r="K810" s="41"/>
      <c r="L810" s="45"/>
      <c r="M810" s="221"/>
      <c r="N810" s="222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137</v>
      </c>
      <c r="AU810" s="18" t="s">
        <v>82</v>
      </c>
    </row>
    <row r="811" s="13" customFormat="1">
      <c r="A811" s="13"/>
      <c r="B811" s="223"/>
      <c r="C811" s="224"/>
      <c r="D811" s="225" t="s">
        <v>139</v>
      </c>
      <c r="E811" s="226" t="s">
        <v>19</v>
      </c>
      <c r="F811" s="227" t="s">
        <v>1323</v>
      </c>
      <c r="G811" s="224"/>
      <c r="H811" s="228">
        <v>790</v>
      </c>
      <c r="I811" s="229"/>
      <c r="J811" s="224"/>
      <c r="K811" s="224"/>
      <c r="L811" s="230"/>
      <c r="M811" s="231"/>
      <c r="N811" s="232"/>
      <c r="O811" s="232"/>
      <c r="P811" s="232"/>
      <c r="Q811" s="232"/>
      <c r="R811" s="232"/>
      <c r="S811" s="232"/>
      <c r="T811" s="23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4" t="s">
        <v>139</v>
      </c>
      <c r="AU811" s="234" t="s">
        <v>82</v>
      </c>
      <c r="AV811" s="13" t="s">
        <v>82</v>
      </c>
      <c r="AW811" s="13" t="s">
        <v>34</v>
      </c>
      <c r="AX811" s="13" t="s">
        <v>72</v>
      </c>
      <c r="AY811" s="234" t="s">
        <v>128</v>
      </c>
    </row>
    <row r="812" s="13" customFormat="1">
      <c r="A812" s="13"/>
      <c r="B812" s="223"/>
      <c r="C812" s="224"/>
      <c r="D812" s="225" t="s">
        <v>139</v>
      </c>
      <c r="E812" s="226" t="s">
        <v>19</v>
      </c>
      <c r="F812" s="227" t="s">
        <v>1311</v>
      </c>
      <c r="G812" s="224"/>
      <c r="H812" s="228">
        <v>47</v>
      </c>
      <c r="I812" s="229"/>
      <c r="J812" s="224"/>
      <c r="K812" s="224"/>
      <c r="L812" s="230"/>
      <c r="M812" s="231"/>
      <c r="N812" s="232"/>
      <c r="O812" s="232"/>
      <c r="P812" s="232"/>
      <c r="Q812" s="232"/>
      <c r="R812" s="232"/>
      <c r="S812" s="232"/>
      <c r="T812" s="23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4" t="s">
        <v>139</v>
      </c>
      <c r="AU812" s="234" t="s">
        <v>82</v>
      </c>
      <c r="AV812" s="13" t="s">
        <v>82</v>
      </c>
      <c r="AW812" s="13" t="s">
        <v>34</v>
      </c>
      <c r="AX812" s="13" t="s">
        <v>72</v>
      </c>
      <c r="AY812" s="234" t="s">
        <v>128</v>
      </c>
    </row>
    <row r="813" s="13" customFormat="1">
      <c r="A813" s="13"/>
      <c r="B813" s="223"/>
      <c r="C813" s="224"/>
      <c r="D813" s="225" t="s">
        <v>139</v>
      </c>
      <c r="E813" s="226" t="s">
        <v>19</v>
      </c>
      <c r="F813" s="227" t="s">
        <v>1312</v>
      </c>
      <c r="G813" s="224"/>
      <c r="H813" s="228">
        <v>29</v>
      </c>
      <c r="I813" s="229"/>
      <c r="J813" s="224"/>
      <c r="K813" s="224"/>
      <c r="L813" s="230"/>
      <c r="M813" s="231"/>
      <c r="N813" s="232"/>
      <c r="O813" s="232"/>
      <c r="P813" s="232"/>
      <c r="Q813" s="232"/>
      <c r="R813" s="232"/>
      <c r="S813" s="232"/>
      <c r="T813" s="23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4" t="s">
        <v>139</v>
      </c>
      <c r="AU813" s="234" t="s">
        <v>82</v>
      </c>
      <c r="AV813" s="13" t="s">
        <v>82</v>
      </c>
      <c r="AW813" s="13" t="s">
        <v>34</v>
      </c>
      <c r="AX813" s="13" t="s">
        <v>72</v>
      </c>
      <c r="AY813" s="234" t="s">
        <v>128</v>
      </c>
    </row>
    <row r="814" s="14" customFormat="1">
      <c r="A814" s="14"/>
      <c r="B814" s="235"/>
      <c r="C814" s="236"/>
      <c r="D814" s="225" t="s">
        <v>139</v>
      </c>
      <c r="E814" s="237" t="s">
        <v>19</v>
      </c>
      <c r="F814" s="238" t="s">
        <v>153</v>
      </c>
      <c r="G814" s="236"/>
      <c r="H814" s="239">
        <v>866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139</v>
      </c>
      <c r="AU814" s="245" t="s">
        <v>82</v>
      </c>
      <c r="AV814" s="14" t="s">
        <v>135</v>
      </c>
      <c r="AW814" s="14" t="s">
        <v>34</v>
      </c>
      <c r="AX814" s="14" t="s">
        <v>80</v>
      </c>
      <c r="AY814" s="245" t="s">
        <v>128</v>
      </c>
    </row>
    <row r="815" s="2" customFormat="1" ht="24.15" customHeight="1">
      <c r="A815" s="39"/>
      <c r="B815" s="40"/>
      <c r="C815" s="246" t="s">
        <v>1782</v>
      </c>
      <c r="D815" s="246" t="s">
        <v>414</v>
      </c>
      <c r="E815" s="247" t="s">
        <v>1783</v>
      </c>
      <c r="F815" s="248" t="s">
        <v>1784</v>
      </c>
      <c r="G815" s="249" t="s">
        <v>133</v>
      </c>
      <c r="H815" s="250">
        <v>995.89999999999998</v>
      </c>
      <c r="I815" s="251"/>
      <c r="J815" s="252">
        <f>ROUND(I815*H815,2)</f>
        <v>0</v>
      </c>
      <c r="K815" s="248" t="s">
        <v>134</v>
      </c>
      <c r="L815" s="253"/>
      <c r="M815" s="254" t="s">
        <v>19</v>
      </c>
      <c r="N815" s="255" t="s">
        <v>43</v>
      </c>
      <c r="O815" s="85"/>
      <c r="P815" s="214">
        <f>O815*H815</f>
        <v>0</v>
      </c>
      <c r="Q815" s="214">
        <v>6.0000000000000002E-05</v>
      </c>
      <c r="R815" s="214">
        <f>Q815*H815</f>
        <v>0.059754000000000002</v>
      </c>
      <c r="S815" s="214">
        <v>0</v>
      </c>
      <c r="T815" s="215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16" t="s">
        <v>334</v>
      </c>
      <c r="AT815" s="216" t="s">
        <v>414</v>
      </c>
      <c r="AU815" s="216" t="s">
        <v>82</v>
      </c>
      <c r="AY815" s="18" t="s">
        <v>128</v>
      </c>
      <c r="BE815" s="217">
        <f>IF(N815="základní",J815,0)</f>
        <v>0</v>
      </c>
      <c r="BF815" s="217">
        <f>IF(N815="snížená",J815,0)</f>
        <v>0</v>
      </c>
      <c r="BG815" s="217">
        <f>IF(N815="zákl. přenesená",J815,0)</f>
        <v>0</v>
      </c>
      <c r="BH815" s="217">
        <f>IF(N815="sníž. přenesená",J815,0)</f>
        <v>0</v>
      </c>
      <c r="BI815" s="217">
        <f>IF(N815="nulová",J815,0)</f>
        <v>0</v>
      </c>
      <c r="BJ815" s="18" t="s">
        <v>80</v>
      </c>
      <c r="BK815" s="217">
        <f>ROUND(I815*H815,2)</f>
        <v>0</v>
      </c>
      <c r="BL815" s="18" t="s">
        <v>230</v>
      </c>
      <c r="BM815" s="216" t="s">
        <v>1785</v>
      </c>
    </row>
    <row r="816" s="13" customFormat="1">
      <c r="A816" s="13"/>
      <c r="B816" s="223"/>
      <c r="C816" s="224"/>
      <c r="D816" s="225" t="s">
        <v>139</v>
      </c>
      <c r="E816" s="224"/>
      <c r="F816" s="227" t="s">
        <v>1786</v>
      </c>
      <c r="G816" s="224"/>
      <c r="H816" s="228">
        <v>995.89999999999998</v>
      </c>
      <c r="I816" s="229"/>
      <c r="J816" s="224"/>
      <c r="K816" s="224"/>
      <c r="L816" s="230"/>
      <c r="M816" s="231"/>
      <c r="N816" s="232"/>
      <c r="O816" s="232"/>
      <c r="P816" s="232"/>
      <c r="Q816" s="232"/>
      <c r="R816" s="232"/>
      <c r="S816" s="232"/>
      <c r="T816" s="23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4" t="s">
        <v>139</v>
      </c>
      <c r="AU816" s="234" t="s">
        <v>82</v>
      </c>
      <c r="AV816" s="13" t="s">
        <v>82</v>
      </c>
      <c r="AW816" s="13" t="s">
        <v>4</v>
      </c>
      <c r="AX816" s="13" t="s">
        <v>80</v>
      </c>
      <c r="AY816" s="234" t="s">
        <v>128</v>
      </c>
    </row>
    <row r="817" s="2" customFormat="1" ht="21.75" customHeight="1">
      <c r="A817" s="39"/>
      <c r="B817" s="40"/>
      <c r="C817" s="205" t="s">
        <v>1787</v>
      </c>
      <c r="D817" s="205" t="s">
        <v>130</v>
      </c>
      <c r="E817" s="206" t="s">
        <v>1788</v>
      </c>
      <c r="F817" s="207" t="s">
        <v>1789</v>
      </c>
      <c r="G817" s="208" t="s">
        <v>305</v>
      </c>
      <c r="H817" s="209">
        <v>29</v>
      </c>
      <c r="I817" s="210"/>
      <c r="J817" s="211">
        <f>ROUND(I817*H817,2)</f>
        <v>0</v>
      </c>
      <c r="K817" s="207" t="s">
        <v>134</v>
      </c>
      <c r="L817" s="45"/>
      <c r="M817" s="212" t="s">
        <v>19</v>
      </c>
      <c r="N817" s="213" t="s">
        <v>43</v>
      </c>
      <c r="O817" s="85"/>
      <c r="P817" s="214">
        <f>O817*H817</f>
        <v>0</v>
      </c>
      <c r="Q817" s="214">
        <v>6.0000000000000002E-05</v>
      </c>
      <c r="R817" s="214">
        <f>Q817*H817</f>
        <v>0.00174</v>
      </c>
      <c r="S817" s="214">
        <v>0</v>
      </c>
      <c r="T817" s="215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16" t="s">
        <v>230</v>
      </c>
      <c r="AT817" s="216" t="s">
        <v>130</v>
      </c>
      <c r="AU817" s="216" t="s">
        <v>82</v>
      </c>
      <c r="AY817" s="18" t="s">
        <v>128</v>
      </c>
      <c r="BE817" s="217">
        <f>IF(N817="základní",J817,0)</f>
        <v>0</v>
      </c>
      <c r="BF817" s="217">
        <f>IF(N817="snížená",J817,0)</f>
        <v>0</v>
      </c>
      <c r="BG817" s="217">
        <f>IF(N817="zákl. přenesená",J817,0)</f>
        <v>0</v>
      </c>
      <c r="BH817" s="217">
        <f>IF(N817="sníž. přenesená",J817,0)</f>
        <v>0</v>
      </c>
      <c r="BI817" s="217">
        <f>IF(N817="nulová",J817,0)</f>
        <v>0</v>
      </c>
      <c r="BJ817" s="18" t="s">
        <v>80</v>
      </c>
      <c r="BK817" s="217">
        <f>ROUND(I817*H817,2)</f>
        <v>0</v>
      </c>
      <c r="BL817" s="18" t="s">
        <v>230</v>
      </c>
      <c r="BM817" s="216" t="s">
        <v>1790</v>
      </c>
    </row>
    <row r="818" s="2" customFormat="1">
      <c r="A818" s="39"/>
      <c r="B818" s="40"/>
      <c r="C818" s="41"/>
      <c r="D818" s="218" t="s">
        <v>137</v>
      </c>
      <c r="E818" s="41"/>
      <c r="F818" s="219" t="s">
        <v>1791</v>
      </c>
      <c r="G818" s="41"/>
      <c r="H818" s="41"/>
      <c r="I818" s="220"/>
      <c r="J818" s="41"/>
      <c r="K818" s="41"/>
      <c r="L818" s="45"/>
      <c r="M818" s="221"/>
      <c r="N818" s="222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137</v>
      </c>
      <c r="AU818" s="18" t="s">
        <v>82</v>
      </c>
    </row>
    <row r="819" s="13" customFormat="1">
      <c r="A819" s="13"/>
      <c r="B819" s="223"/>
      <c r="C819" s="224"/>
      <c r="D819" s="225" t="s">
        <v>139</v>
      </c>
      <c r="E819" s="226" t="s">
        <v>19</v>
      </c>
      <c r="F819" s="227" t="s">
        <v>1707</v>
      </c>
      <c r="G819" s="224"/>
      <c r="H819" s="228">
        <v>5</v>
      </c>
      <c r="I819" s="229"/>
      <c r="J819" s="224"/>
      <c r="K819" s="224"/>
      <c r="L819" s="230"/>
      <c r="M819" s="231"/>
      <c r="N819" s="232"/>
      <c r="O819" s="232"/>
      <c r="P819" s="232"/>
      <c r="Q819" s="232"/>
      <c r="R819" s="232"/>
      <c r="S819" s="232"/>
      <c r="T819" s="23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4" t="s">
        <v>139</v>
      </c>
      <c r="AU819" s="234" t="s">
        <v>82</v>
      </c>
      <c r="AV819" s="13" t="s">
        <v>82</v>
      </c>
      <c r="AW819" s="13" t="s">
        <v>34</v>
      </c>
      <c r="AX819" s="13" t="s">
        <v>72</v>
      </c>
      <c r="AY819" s="234" t="s">
        <v>128</v>
      </c>
    </row>
    <row r="820" s="13" customFormat="1">
      <c r="A820" s="13"/>
      <c r="B820" s="223"/>
      <c r="C820" s="224"/>
      <c r="D820" s="225" t="s">
        <v>139</v>
      </c>
      <c r="E820" s="226" t="s">
        <v>19</v>
      </c>
      <c r="F820" s="227" t="s">
        <v>1792</v>
      </c>
      <c r="G820" s="224"/>
      <c r="H820" s="228">
        <v>24</v>
      </c>
      <c r="I820" s="229"/>
      <c r="J820" s="224"/>
      <c r="K820" s="224"/>
      <c r="L820" s="230"/>
      <c r="M820" s="231"/>
      <c r="N820" s="232"/>
      <c r="O820" s="232"/>
      <c r="P820" s="232"/>
      <c r="Q820" s="232"/>
      <c r="R820" s="232"/>
      <c r="S820" s="232"/>
      <c r="T820" s="23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4" t="s">
        <v>139</v>
      </c>
      <c r="AU820" s="234" t="s">
        <v>82</v>
      </c>
      <c r="AV820" s="13" t="s">
        <v>82</v>
      </c>
      <c r="AW820" s="13" t="s">
        <v>34</v>
      </c>
      <c r="AX820" s="13" t="s">
        <v>72</v>
      </c>
      <c r="AY820" s="234" t="s">
        <v>128</v>
      </c>
    </row>
    <row r="821" s="14" customFormat="1">
      <c r="A821" s="14"/>
      <c r="B821" s="235"/>
      <c r="C821" s="236"/>
      <c r="D821" s="225" t="s">
        <v>139</v>
      </c>
      <c r="E821" s="237" t="s">
        <v>19</v>
      </c>
      <c r="F821" s="238" t="s">
        <v>153</v>
      </c>
      <c r="G821" s="236"/>
      <c r="H821" s="239">
        <v>29</v>
      </c>
      <c r="I821" s="240"/>
      <c r="J821" s="236"/>
      <c r="K821" s="236"/>
      <c r="L821" s="241"/>
      <c r="M821" s="242"/>
      <c r="N821" s="243"/>
      <c r="O821" s="243"/>
      <c r="P821" s="243"/>
      <c r="Q821" s="243"/>
      <c r="R821" s="243"/>
      <c r="S821" s="243"/>
      <c r="T821" s="24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5" t="s">
        <v>139</v>
      </c>
      <c r="AU821" s="245" t="s">
        <v>82</v>
      </c>
      <c r="AV821" s="14" t="s">
        <v>135</v>
      </c>
      <c r="AW821" s="14" t="s">
        <v>34</v>
      </c>
      <c r="AX821" s="14" t="s">
        <v>80</v>
      </c>
      <c r="AY821" s="245" t="s">
        <v>128</v>
      </c>
    </row>
    <row r="822" s="2" customFormat="1" ht="16.5" customHeight="1">
      <c r="A822" s="39"/>
      <c r="B822" s="40"/>
      <c r="C822" s="205" t="s">
        <v>1793</v>
      </c>
      <c r="D822" s="205" t="s">
        <v>130</v>
      </c>
      <c r="E822" s="206" t="s">
        <v>1794</v>
      </c>
      <c r="F822" s="207" t="s">
        <v>1795</v>
      </c>
      <c r="G822" s="208" t="s">
        <v>258</v>
      </c>
      <c r="H822" s="209">
        <v>96.400000000000006</v>
      </c>
      <c r="I822" s="210"/>
      <c r="J822" s="211">
        <f>ROUND(I822*H822,2)</f>
        <v>0</v>
      </c>
      <c r="K822" s="207" t="s">
        <v>134</v>
      </c>
      <c r="L822" s="45"/>
      <c r="M822" s="212" t="s">
        <v>19</v>
      </c>
      <c r="N822" s="213" t="s">
        <v>43</v>
      </c>
      <c r="O822" s="85"/>
      <c r="P822" s="214">
        <f>O822*H822</f>
        <v>0</v>
      </c>
      <c r="Q822" s="214">
        <v>0</v>
      </c>
      <c r="R822" s="214">
        <f>Q822*H822</f>
        <v>0</v>
      </c>
      <c r="S822" s="214">
        <v>0</v>
      </c>
      <c r="T822" s="215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16" t="s">
        <v>230</v>
      </c>
      <c r="AT822" s="216" t="s">
        <v>130</v>
      </c>
      <c r="AU822" s="216" t="s">
        <v>82</v>
      </c>
      <c r="AY822" s="18" t="s">
        <v>128</v>
      </c>
      <c r="BE822" s="217">
        <f>IF(N822="základní",J822,0)</f>
        <v>0</v>
      </c>
      <c r="BF822" s="217">
        <f>IF(N822="snížená",J822,0)</f>
        <v>0</v>
      </c>
      <c r="BG822" s="217">
        <f>IF(N822="zákl. přenesená",J822,0)</f>
        <v>0</v>
      </c>
      <c r="BH822" s="217">
        <f>IF(N822="sníž. přenesená",J822,0)</f>
        <v>0</v>
      </c>
      <c r="BI822" s="217">
        <f>IF(N822="nulová",J822,0)</f>
        <v>0</v>
      </c>
      <c r="BJ822" s="18" t="s">
        <v>80</v>
      </c>
      <c r="BK822" s="217">
        <f>ROUND(I822*H822,2)</f>
        <v>0</v>
      </c>
      <c r="BL822" s="18" t="s">
        <v>230</v>
      </c>
      <c r="BM822" s="216" t="s">
        <v>1796</v>
      </c>
    </row>
    <row r="823" s="2" customFormat="1">
      <c r="A823" s="39"/>
      <c r="B823" s="40"/>
      <c r="C823" s="41"/>
      <c r="D823" s="218" t="s">
        <v>137</v>
      </c>
      <c r="E823" s="41"/>
      <c r="F823" s="219" t="s">
        <v>1797</v>
      </c>
      <c r="G823" s="41"/>
      <c r="H823" s="41"/>
      <c r="I823" s="220"/>
      <c r="J823" s="41"/>
      <c r="K823" s="41"/>
      <c r="L823" s="45"/>
      <c r="M823" s="221"/>
      <c r="N823" s="222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137</v>
      </c>
      <c r="AU823" s="18" t="s">
        <v>82</v>
      </c>
    </row>
    <row r="824" s="13" customFormat="1">
      <c r="A824" s="13"/>
      <c r="B824" s="223"/>
      <c r="C824" s="224"/>
      <c r="D824" s="225" t="s">
        <v>139</v>
      </c>
      <c r="E824" s="226" t="s">
        <v>19</v>
      </c>
      <c r="F824" s="227" t="s">
        <v>1798</v>
      </c>
      <c r="G824" s="224"/>
      <c r="H824" s="228">
        <v>96.400000000000006</v>
      </c>
      <c r="I824" s="229"/>
      <c r="J824" s="224"/>
      <c r="K824" s="224"/>
      <c r="L824" s="230"/>
      <c r="M824" s="231"/>
      <c r="N824" s="232"/>
      <c r="O824" s="232"/>
      <c r="P824" s="232"/>
      <c r="Q824" s="232"/>
      <c r="R824" s="232"/>
      <c r="S824" s="232"/>
      <c r="T824" s="23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4" t="s">
        <v>139</v>
      </c>
      <c r="AU824" s="234" t="s">
        <v>82</v>
      </c>
      <c r="AV824" s="13" t="s">
        <v>82</v>
      </c>
      <c r="AW824" s="13" t="s">
        <v>34</v>
      </c>
      <c r="AX824" s="13" t="s">
        <v>80</v>
      </c>
      <c r="AY824" s="234" t="s">
        <v>128</v>
      </c>
    </row>
    <row r="825" s="2" customFormat="1" ht="16.5" customHeight="1">
      <c r="A825" s="39"/>
      <c r="B825" s="40"/>
      <c r="C825" s="205" t="s">
        <v>1799</v>
      </c>
      <c r="D825" s="205" t="s">
        <v>130</v>
      </c>
      <c r="E825" s="206" t="s">
        <v>1800</v>
      </c>
      <c r="F825" s="207" t="s">
        <v>1801</v>
      </c>
      <c r="G825" s="208" t="s">
        <v>258</v>
      </c>
      <c r="H825" s="209">
        <v>108.65000000000001</v>
      </c>
      <c r="I825" s="210"/>
      <c r="J825" s="211">
        <f>ROUND(I825*H825,2)</f>
        <v>0</v>
      </c>
      <c r="K825" s="207" t="s">
        <v>134</v>
      </c>
      <c r="L825" s="45"/>
      <c r="M825" s="212" t="s">
        <v>19</v>
      </c>
      <c r="N825" s="213" t="s">
        <v>43</v>
      </c>
      <c r="O825" s="85"/>
      <c r="P825" s="214">
        <f>O825*H825</f>
        <v>0</v>
      </c>
      <c r="Q825" s="214">
        <v>0</v>
      </c>
      <c r="R825" s="214">
        <f>Q825*H825</f>
        <v>0</v>
      </c>
      <c r="S825" s="214">
        <v>0</v>
      </c>
      <c r="T825" s="215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16" t="s">
        <v>230</v>
      </c>
      <c r="AT825" s="216" t="s">
        <v>130</v>
      </c>
      <c r="AU825" s="216" t="s">
        <v>82</v>
      </c>
      <c r="AY825" s="18" t="s">
        <v>128</v>
      </c>
      <c r="BE825" s="217">
        <f>IF(N825="základní",J825,0)</f>
        <v>0</v>
      </c>
      <c r="BF825" s="217">
        <f>IF(N825="snížená",J825,0)</f>
        <v>0</v>
      </c>
      <c r="BG825" s="217">
        <f>IF(N825="zákl. přenesená",J825,0)</f>
        <v>0</v>
      </c>
      <c r="BH825" s="217">
        <f>IF(N825="sníž. přenesená",J825,0)</f>
        <v>0</v>
      </c>
      <c r="BI825" s="217">
        <f>IF(N825="nulová",J825,0)</f>
        <v>0</v>
      </c>
      <c r="BJ825" s="18" t="s">
        <v>80</v>
      </c>
      <c r="BK825" s="217">
        <f>ROUND(I825*H825,2)</f>
        <v>0</v>
      </c>
      <c r="BL825" s="18" t="s">
        <v>230</v>
      </c>
      <c r="BM825" s="216" t="s">
        <v>1802</v>
      </c>
    </row>
    <row r="826" s="2" customFormat="1">
      <c r="A826" s="39"/>
      <c r="B826" s="40"/>
      <c r="C826" s="41"/>
      <c r="D826" s="218" t="s">
        <v>137</v>
      </c>
      <c r="E826" s="41"/>
      <c r="F826" s="219" t="s">
        <v>1803</v>
      </c>
      <c r="G826" s="41"/>
      <c r="H826" s="41"/>
      <c r="I826" s="220"/>
      <c r="J826" s="41"/>
      <c r="K826" s="41"/>
      <c r="L826" s="45"/>
      <c r="M826" s="221"/>
      <c r="N826" s="222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137</v>
      </c>
      <c r="AU826" s="18" t="s">
        <v>82</v>
      </c>
    </row>
    <row r="827" s="13" customFormat="1">
      <c r="A827" s="13"/>
      <c r="B827" s="223"/>
      <c r="C827" s="224"/>
      <c r="D827" s="225" t="s">
        <v>139</v>
      </c>
      <c r="E827" s="226" t="s">
        <v>19</v>
      </c>
      <c r="F827" s="227" t="s">
        <v>1685</v>
      </c>
      <c r="G827" s="224"/>
      <c r="H827" s="228">
        <v>108.65000000000001</v>
      </c>
      <c r="I827" s="229"/>
      <c r="J827" s="224"/>
      <c r="K827" s="224"/>
      <c r="L827" s="230"/>
      <c r="M827" s="231"/>
      <c r="N827" s="232"/>
      <c r="O827" s="232"/>
      <c r="P827" s="232"/>
      <c r="Q827" s="232"/>
      <c r="R827" s="232"/>
      <c r="S827" s="232"/>
      <c r="T827" s="23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4" t="s">
        <v>139</v>
      </c>
      <c r="AU827" s="234" t="s">
        <v>82</v>
      </c>
      <c r="AV827" s="13" t="s">
        <v>82</v>
      </c>
      <c r="AW827" s="13" t="s">
        <v>34</v>
      </c>
      <c r="AX827" s="13" t="s">
        <v>80</v>
      </c>
      <c r="AY827" s="234" t="s">
        <v>128</v>
      </c>
    </row>
    <row r="828" s="2" customFormat="1" ht="24.15" customHeight="1">
      <c r="A828" s="39"/>
      <c r="B828" s="40"/>
      <c r="C828" s="205" t="s">
        <v>1804</v>
      </c>
      <c r="D828" s="205" t="s">
        <v>130</v>
      </c>
      <c r="E828" s="206" t="s">
        <v>1805</v>
      </c>
      <c r="F828" s="207" t="s">
        <v>1806</v>
      </c>
      <c r="G828" s="208" t="s">
        <v>133</v>
      </c>
      <c r="H828" s="209">
        <v>790</v>
      </c>
      <c r="I828" s="210"/>
      <c r="J828" s="211">
        <f>ROUND(I828*H828,2)</f>
        <v>0</v>
      </c>
      <c r="K828" s="207" t="s">
        <v>134</v>
      </c>
      <c r="L828" s="45"/>
      <c r="M828" s="212" t="s">
        <v>19</v>
      </c>
      <c r="N828" s="213" t="s">
        <v>43</v>
      </c>
      <c r="O828" s="85"/>
      <c r="P828" s="214">
        <f>O828*H828</f>
        <v>0</v>
      </c>
      <c r="Q828" s="214">
        <v>0</v>
      </c>
      <c r="R828" s="214">
        <f>Q828*H828</f>
        <v>0</v>
      </c>
      <c r="S828" s="214">
        <v>0</v>
      </c>
      <c r="T828" s="215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16" t="s">
        <v>230</v>
      </c>
      <c r="AT828" s="216" t="s">
        <v>130</v>
      </c>
      <c r="AU828" s="216" t="s">
        <v>82</v>
      </c>
      <c r="AY828" s="18" t="s">
        <v>128</v>
      </c>
      <c r="BE828" s="217">
        <f>IF(N828="základní",J828,0)</f>
        <v>0</v>
      </c>
      <c r="BF828" s="217">
        <f>IF(N828="snížená",J828,0)</f>
        <v>0</v>
      </c>
      <c r="BG828" s="217">
        <f>IF(N828="zákl. přenesená",J828,0)</f>
        <v>0</v>
      </c>
      <c r="BH828" s="217">
        <f>IF(N828="sníž. přenesená",J828,0)</f>
        <v>0</v>
      </c>
      <c r="BI828" s="217">
        <f>IF(N828="nulová",J828,0)</f>
        <v>0</v>
      </c>
      <c r="BJ828" s="18" t="s">
        <v>80</v>
      </c>
      <c r="BK828" s="217">
        <f>ROUND(I828*H828,2)</f>
        <v>0</v>
      </c>
      <c r="BL828" s="18" t="s">
        <v>230</v>
      </c>
      <c r="BM828" s="216" t="s">
        <v>1807</v>
      </c>
    </row>
    <row r="829" s="2" customFormat="1">
      <c r="A829" s="39"/>
      <c r="B829" s="40"/>
      <c r="C829" s="41"/>
      <c r="D829" s="218" t="s">
        <v>137</v>
      </c>
      <c r="E829" s="41"/>
      <c r="F829" s="219" t="s">
        <v>1808</v>
      </c>
      <c r="G829" s="41"/>
      <c r="H829" s="41"/>
      <c r="I829" s="220"/>
      <c r="J829" s="41"/>
      <c r="K829" s="41"/>
      <c r="L829" s="45"/>
      <c r="M829" s="221"/>
      <c r="N829" s="222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137</v>
      </c>
      <c r="AU829" s="18" t="s">
        <v>82</v>
      </c>
    </row>
    <row r="830" s="13" customFormat="1">
      <c r="A830" s="13"/>
      <c r="B830" s="223"/>
      <c r="C830" s="224"/>
      <c r="D830" s="225" t="s">
        <v>139</v>
      </c>
      <c r="E830" s="226" t="s">
        <v>19</v>
      </c>
      <c r="F830" s="227" t="s">
        <v>1323</v>
      </c>
      <c r="G830" s="224"/>
      <c r="H830" s="228">
        <v>790</v>
      </c>
      <c r="I830" s="229"/>
      <c r="J830" s="224"/>
      <c r="K830" s="224"/>
      <c r="L830" s="230"/>
      <c r="M830" s="231"/>
      <c r="N830" s="232"/>
      <c r="O830" s="232"/>
      <c r="P830" s="232"/>
      <c r="Q830" s="232"/>
      <c r="R830" s="232"/>
      <c r="S830" s="232"/>
      <c r="T830" s="23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4" t="s">
        <v>139</v>
      </c>
      <c r="AU830" s="234" t="s">
        <v>82</v>
      </c>
      <c r="AV830" s="13" t="s">
        <v>82</v>
      </c>
      <c r="AW830" s="13" t="s">
        <v>34</v>
      </c>
      <c r="AX830" s="13" t="s">
        <v>80</v>
      </c>
      <c r="AY830" s="234" t="s">
        <v>128</v>
      </c>
    </row>
    <row r="831" s="2" customFormat="1" ht="24.15" customHeight="1">
      <c r="A831" s="39"/>
      <c r="B831" s="40"/>
      <c r="C831" s="205" t="s">
        <v>1809</v>
      </c>
      <c r="D831" s="205" t="s">
        <v>130</v>
      </c>
      <c r="E831" s="206" t="s">
        <v>1810</v>
      </c>
      <c r="F831" s="207" t="s">
        <v>1811</v>
      </c>
      <c r="G831" s="208" t="s">
        <v>426</v>
      </c>
      <c r="H831" s="256"/>
      <c r="I831" s="210"/>
      <c r="J831" s="211">
        <f>ROUND(I831*H831,2)</f>
        <v>0</v>
      </c>
      <c r="K831" s="207" t="s">
        <v>134</v>
      </c>
      <c r="L831" s="45"/>
      <c r="M831" s="212" t="s">
        <v>19</v>
      </c>
      <c r="N831" s="213" t="s">
        <v>43</v>
      </c>
      <c r="O831" s="85"/>
      <c r="P831" s="214">
        <f>O831*H831</f>
        <v>0</v>
      </c>
      <c r="Q831" s="214">
        <v>0</v>
      </c>
      <c r="R831" s="214">
        <f>Q831*H831</f>
        <v>0</v>
      </c>
      <c r="S831" s="214">
        <v>0</v>
      </c>
      <c r="T831" s="215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16" t="s">
        <v>230</v>
      </c>
      <c r="AT831" s="216" t="s">
        <v>130</v>
      </c>
      <c r="AU831" s="216" t="s">
        <v>82</v>
      </c>
      <c r="AY831" s="18" t="s">
        <v>128</v>
      </c>
      <c r="BE831" s="217">
        <f>IF(N831="základní",J831,0)</f>
        <v>0</v>
      </c>
      <c r="BF831" s="217">
        <f>IF(N831="snížená",J831,0)</f>
        <v>0</v>
      </c>
      <c r="BG831" s="217">
        <f>IF(N831="zákl. přenesená",J831,0)</f>
        <v>0</v>
      </c>
      <c r="BH831" s="217">
        <f>IF(N831="sníž. přenesená",J831,0)</f>
        <v>0</v>
      </c>
      <c r="BI831" s="217">
        <f>IF(N831="nulová",J831,0)</f>
        <v>0</v>
      </c>
      <c r="BJ831" s="18" t="s">
        <v>80</v>
      </c>
      <c r="BK831" s="217">
        <f>ROUND(I831*H831,2)</f>
        <v>0</v>
      </c>
      <c r="BL831" s="18" t="s">
        <v>230</v>
      </c>
      <c r="BM831" s="216" t="s">
        <v>1812</v>
      </c>
    </row>
    <row r="832" s="2" customFormat="1">
      <c r="A832" s="39"/>
      <c r="B832" s="40"/>
      <c r="C832" s="41"/>
      <c r="D832" s="218" t="s">
        <v>137</v>
      </c>
      <c r="E832" s="41"/>
      <c r="F832" s="219" t="s">
        <v>1813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137</v>
      </c>
      <c r="AU832" s="18" t="s">
        <v>82</v>
      </c>
    </row>
    <row r="833" s="12" customFormat="1" ht="22.8" customHeight="1">
      <c r="A833" s="12"/>
      <c r="B833" s="189"/>
      <c r="C833" s="190"/>
      <c r="D833" s="191" t="s">
        <v>71</v>
      </c>
      <c r="E833" s="203" t="s">
        <v>590</v>
      </c>
      <c r="F833" s="203" t="s">
        <v>591</v>
      </c>
      <c r="G833" s="190"/>
      <c r="H833" s="190"/>
      <c r="I833" s="193"/>
      <c r="J833" s="204">
        <f>BK833</f>
        <v>0</v>
      </c>
      <c r="K833" s="190"/>
      <c r="L833" s="195"/>
      <c r="M833" s="196"/>
      <c r="N833" s="197"/>
      <c r="O833" s="197"/>
      <c r="P833" s="198">
        <f>SUM(P834:P894)</f>
        <v>0</v>
      </c>
      <c r="Q833" s="197"/>
      <c r="R833" s="198">
        <f>SUM(R834:R894)</f>
        <v>0.48502000000000001</v>
      </c>
      <c r="S833" s="197"/>
      <c r="T833" s="199">
        <f>SUM(T834:T894)</f>
        <v>0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00" t="s">
        <v>82</v>
      </c>
      <c r="AT833" s="201" t="s">
        <v>71</v>
      </c>
      <c r="AU833" s="201" t="s">
        <v>80</v>
      </c>
      <c r="AY833" s="200" t="s">
        <v>128</v>
      </c>
      <c r="BK833" s="202">
        <f>SUM(BK834:BK894)</f>
        <v>0</v>
      </c>
    </row>
    <row r="834" s="2" customFormat="1" ht="16.5" customHeight="1">
      <c r="A834" s="39"/>
      <c r="B834" s="40"/>
      <c r="C834" s="205" t="s">
        <v>1814</v>
      </c>
      <c r="D834" s="205" t="s">
        <v>130</v>
      </c>
      <c r="E834" s="206" t="s">
        <v>1815</v>
      </c>
      <c r="F834" s="207" t="s">
        <v>1816</v>
      </c>
      <c r="G834" s="208" t="s">
        <v>305</v>
      </c>
      <c r="H834" s="209">
        <v>2</v>
      </c>
      <c r="I834" s="210"/>
      <c r="J834" s="211">
        <f>ROUND(I834*H834,2)</f>
        <v>0</v>
      </c>
      <c r="K834" s="207" t="s">
        <v>134</v>
      </c>
      <c r="L834" s="45"/>
      <c r="M834" s="212" t="s">
        <v>19</v>
      </c>
      <c r="N834" s="213" t="s">
        <v>43</v>
      </c>
      <c r="O834" s="85"/>
      <c r="P834" s="214">
        <f>O834*H834</f>
        <v>0</v>
      </c>
      <c r="Q834" s="214">
        <v>0.00044000000000000002</v>
      </c>
      <c r="R834" s="214">
        <f>Q834*H834</f>
        <v>0.00088000000000000003</v>
      </c>
      <c r="S834" s="214">
        <v>0</v>
      </c>
      <c r="T834" s="215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16" t="s">
        <v>230</v>
      </c>
      <c r="AT834" s="216" t="s">
        <v>130</v>
      </c>
      <c r="AU834" s="216" t="s">
        <v>82</v>
      </c>
      <c r="AY834" s="18" t="s">
        <v>128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8" t="s">
        <v>80</v>
      </c>
      <c r="BK834" s="217">
        <f>ROUND(I834*H834,2)</f>
        <v>0</v>
      </c>
      <c r="BL834" s="18" t="s">
        <v>230</v>
      </c>
      <c r="BM834" s="216" t="s">
        <v>1817</v>
      </c>
    </row>
    <row r="835" s="2" customFormat="1">
      <c r="A835" s="39"/>
      <c r="B835" s="40"/>
      <c r="C835" s="41"/>
      <c r="D835" s="218" t="s">
        <v>137</v>
      </c>
      <c r="E835" s="41"/>
      <c r="F835" s="219" t="s">
        <v>1818</v>
      </c>
      <c r="G835" s="41"/>
      <c r="H835" s="41"/>
      <c r="I835" s="220"/>
      <c r="J835" s="41"/>
      <c r="K835" s="41"/>
      <c r="L835" s="45"/>
      <c r="M835" s="221"/>
      <c r="N835" s="222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137</v>
      </c>
      <c r="AU835" s="18" t="s">
        <v>82</v>
      </c>
    </row>
    <row r="836" s="13" customFormat="1">
      <c r="A836" s="13"/>
      <c r="B836" s="223"/>
      <c r="C836" s="224"/>
      <c r="D836" s="225" t="s">
        <v>139</v>
      </c>
      <c r="E836" s="226" t="s">
        <v>19</v>
      </c>
      <c r="F836" s="227" t="s">
        <v>1819</v>
      </c>
      <c r="G836" s="224"/>
      <c r="H836" s="228">
        <v>2</v>
      </c>
      <c r="I836" s="229"/>
      <c r="J836" s="224"/>
      <c r="K836" s="224"/>
      <c r="L836" s="230"/>
      <c r="M836" s="231"/>
      <c r="N836" s="232"/>
      <c r="O836" s="232"/>
      <c r="P836" s="232"/>
      <c r="Q836" s="232"/>
      <c r="R836" s="232"/>
      <c r="S836" s="232"/>
      <c r="T836" s="23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4" t="s">
        <v>139</v>
      </c>
      <c r="AU836" s="234" t="s">
        <v>82</v>
      </c>
      <c r="AV836" s="13" t="s">
        <v>82</v>
      </c>
      <c r="AW836" s="13" t="s">
        <v>34</v>
      </c>
      <c r="AX836" s="13" t="s">
        <v>80</v>
      </c>
      <c r="AY836" s="234" t="s">
        <v>128</v>
      </c>
    </row>
    <row r="837" s="2" customFormat="1" ht="16.5" customHeight="1">
      <c r="A837" s="39"/>
      <c r="B837" s="40"/>
      <c r="C837" s="246" t="s">
        <v>1820</v>
      </c>
      <c r="D837" s="246" t="s">
        <v>414</v>
      </c>
      <c r="E837" s="247" t="s">
        <v>1821</v>
      </c>
      <c r="F837" s="248" t="s">
        <v>1822</v>
      </c>
      <c r="G837" s="249" t="s">
        <v>305</v>
      </c>
      <c r="H837" s="250">
        <v>2</v>
      </c>
      <c r="I837" s="251"/>
      <c r="J837" s="252">
        <f>ROUND(I837*H837,2)</f>
        <v>0</v>
      </c>
      <c r="K837" s="248" t="s">
        <v>19</v>
      </c>
      <c r="L837" s="253"/>
      <c r="M837" s="254" t="s">
        <v>19</v>
      </c>
      <c r="N837" s="255" t="s">
        <v>43</v>
      </c>
      <c r="O837" s="85"/>
      <c r="P837" s="214">
        <f>O837*H837</f>
        <v>0</v>
      </c>
      <c r="Q837" s="214">
        <v>0.051999999999999998</v>
      </c>
      <c r="R837" s="214">
        <f>Q837*H837</f>
        <v>0.104</v>
      </c>
      <c r="S837" s="214">
        <v>0</v>
      </c>
      <c r="T837" s="215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6" t="s">
        <v>334</v>
      </c>
      <c r="AT837" s="216" t="s">
        <v>414</v>
      </c>
      <c r="AU837" s="216" t="s">
        <v>82</v>
      </c>
      <c r="AY837" s="18" t="s">
        <v>128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8" t="s">
        <v>80</v>
      </c>
      <c r="BK837" s="217">
        <f>ROUND(I837*H837,2)</f>
        <v>0</v>
      </c>
      <c r="BL837" s="18" t="s">
        <v>230</v>
      </c>
      <c r="BM837" s="216" t="s">
        <v>1823</v>
      </c>
    </row>
    <row r="838" s="2" customFormat="1" ht="33" customHeight="1">
      <c r="A838" s="39"/>
      <c r="B838" s="40"/>
      <c r="C838" s="205" t="s">
        <v>1824</v>
      </c>
      <c r="D838" s="205" t="s">
        <v>130</v>
      </c>
      <c r="E838" s="206" t="s">
        <v>1825</v>
      </c>
      <c r="F838" s="207" t="s">
        <v>1826</v>
      </c>
      <c r="G838" s="208" t="s">
        <v>305</v>
      </c>
      <c r="H838" s="209">
        <v>2</v>
      </c>
      <c r="I838" s="210"/>
      <c r="J838" s="211">
        <f>ROUND(I838*H838,2)</f>
        <v>0</v>
      </c>
      <c r="K838" s="207" t="s">
        <v>134</v>
      </c>
      <c r="L838" s="45"/>
      <c r="M838" s="212" t="s">
        <v>19</v>
      </c>
      <c r="N838" s="213" t="s">
        <v>43</v>
      </c>
      <c r="O838" s="85"/>
      <c r="P838" s="214">
        <f>O838*H838</f>
        <v>0</v>
      </c>
      <c r="Q838" s="214">
        <v>0.00027</v>
      </c>
      <c r="R838" s="214">
        <f>Q838*H838</f>
        <v>0.00054000000000000001</v>
      </c>
      <c r="S838" s="214">
        <v>0</v>
      </c>
      <c r="T838" s="215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16" t="s">
        <v>230</v>
      </c>
      <c r="AT838" s="216" t="s">
        <v>130</v>
      </c>
      <c r="AU838" s="216" t="s">
        <v>82</v>
      </c>
      <c r="AY838" s="18" t="s">
        <v>128</v>
      </c>
      <c r="BE838" s="217">
        <f>IF(N838="základní",J838,0)</f>
        <v>0</v>
      </c>
      <c r="BF838" s="217">
        <f>IF(N838="snížená",J838,0)</f>
        <v>0</v>
      </c>
      <c r="BG838" s="217">
        <f>IF(N838="zákl. přenesená",J838,0)</f>
        <v>0</v>
      </c>
      <c r="BH838" s="217">
        <f>IF(N838="sníž. přenesená",J838,0)</f>
        <v>0</v>
      </c>
      <c r="BI838" s="217">
        <f>IF(N838="nulová",J838,0)</f>
        <v>0</v>
      </c>
      <c r="BJ838" s="18" t="s">
        <v>80</v>
      </c>
      <c r="BK838" s="217">
        <f>ROUND(I838*H838,2)</f>
        <v>0</v>
      </c>
      <c r="BL838" s="18" t="s">
        <v>230</v>
      </c>
      <c r="BM838" s="216" t="s">
        <v>1827</v>
      </c>
    </row>
    <row r="839" s="2" customFormat="1">
      <c r="A839" s="39"/>
      <c r="B839" s="40"/>
      <c r="C839" s="41"/>
      <c r="D839" s="218" t="s">
        <v>137</v>
      </c>
      <c r="E839" s="41"/>
      <c r="F839" s="219" t="s">
        <v>1828</v>
      </c>
      <c r="G839" s="41"/>
      <c r="H839" s="41"/>
      <c r="I839" s="220"/>
      <c r="J839" s="41"/>
      <c r="K839" s="41"/>
      <c r="L839" s="45"/>
      <c r="M839" s="221"/>
      <c r="N839" s="222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137</v>
      </c>
      <c r="AU839" s="18" t="s">
        <v>82</v>
      </c>
    </row>
    <row r="840" s="13" customFormat="1">
      <c r="A840" s="13"/>
      <c r="B840" s="223"/>
      <c r="C840" s="224"/>
      <c r="D840" s="225" t="s">
        <v>139</v>
      </c>
      <c r="E840" s="226" t="s">
        <v>19</v>
      </c>
      <c r="F840" s="227" t="s">
        <v>1829</v>
      </c>
      <c r="G840" s="224"/>
      <c r="H840" s="228">
        <v>2</v>
      </c>
      <c r="I840" s="229"/>
      <c r="J840" s="224"/>
      <c r="K840" s="224"/>
      <c r="L840" s="230"/>
      <c r="M840" s="231"/>
      <c r="N840" s="232"/>
      <c r="O840" s="232"/>
      <c r="P840" s="232"/>
      <c r="Q840" s="232"/>
      <c r="R840" s="232"/>
      <c r="S840" s="232"/>
      <c r="T840" s="23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4" t="s">
        <v>139</v>
      </c>
      <c r="AU840" s="234" t="s">
        <v>82</v>
      </c>
      <c r="AV840" s="13" t="s">
        <v>82</v>
      </c>
      <c r="AW840" s="13" t="s">
        <v>34</v>
      </c>
      <c r="AX840" s="13" t="s">
        <v>80</v>
      </c>
      <c r="AY840" s="234" t="s">
        <v>128</v>
      </c>
    </row>
    <row r="841" s="2" customFormat="1" ht="21.75" customHeight="1">
      <c r="A841" s="39"/>
      <c r="B841" s="40"/>
      <c r="C841" s="246" t="s">
        <v>1830</v>
      </c>
      <c r="D841" s="246" t="s">
        <v>414</v>
      </c>
      <c r="E841" s="247" t="s">
        <v>1831</v>
      </c>
      <c r="F841" s="248" t="s">
        <v>1832</v>
      </c>
      <c r="G841" s="249" t="s">
        <v>305</v>
      </c>
      <c r="H841" s="250">
        <v>2</v>
      </c>
      <c r="I841" s="251"/>
      <c r="J841" s="252">
        <f>ROUND(I841*H841,2)</f>
        <v>0</v>
      </c>
      <c r="K841" s="248" t="s">
        <v>134</v>
      </c>
      <c r="L841" s="253"/>
      <c r="M841" s="254" t="s">
        <v>19</v>
      </c>
      <c r="N841" s="255" t="s">
        <v>43</v>
      </c>
      <c r="O841" s="85"/>
      <c r="P841" s="214">
        <f>O841*H841</f>
        <v>0</v>
      </c>
      <c r="Q841" s="214">
        <v>0</v>
      </c>
      <c r="R841" s="214">
        <f>Q841*H841</f>
        <v>0</v>
      </c>
      <c r="S841" s="214">
        <v>0</v>
      </c>
      <c r="T841" s="215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16" t="s">
        <v>334</v>
      </c>
      <c r="AT841" s="216" t="s">
        <v>414</v>
      </c>
      <c r="AU841" s="216" t="s">
        <v>82</v>
      </c>
      <c r="AY841" s="18" t="s">
        <v>128</v>
      </c>
      <c r="BE841" s="217">
        <f>IF(N841="základní",J841,0)</f>
        <v>0</v>
      </c>
      <c r="BF841" s="217">
        <f>IF(N841="snížená",J841,0)</f>
        <v>0</v>
      </c>
      <c r="BG841" s="217">
        <f>IF(N841="zákl. přenesená",J841,0)</f>
        <v>0</v>
      </c>
      <c r="BH841" s="217">
        <f>IF(N841="sníž. přenesená",J841,0)</f>
        <v>0</v>
      </c>
      <c r="BI841" s="217">
        <f>IF(N841="nulová",J841,0)</f>
        <v>0</v>
      </c>
      <c r="BJ841" s="18" t="s">
        <v>80</v>
      </c>
      <c r="BK841" s="217">
        <f>ROUND(I841*H841,2)</f>
        <v>0</v>
      </c>
      <c r="BL841" s="18" t="s">
        <v>230</v>
      </c>
      <c r="BM841" s="216" t="s">
        <v>1833</v>
      </c>
    </row>
    <row r="842" s="2" customFormat="1" ht="16.5" customHeight="1">
      <c r="A842" s="39"/>
      <c r="B842" s="40"/>
      <c r="C842" s="246" t="s">
        <v>1834</v>
      </c>
      <c r="D842" s="246" t="s">
        <v>414</v>
      </c>
      <c r="E842" s="247" t="s">
        <v>1835</v>
      </c>
      <c r="F842" s="248" t="s">
        <v>1836</v>
      </c>
      <c r="G842" s="249" t="s">
        <v>305</v>
      </c>
      <c r="H842" s="250">
        <v>2</v>
      </c>
      <c r="I842" s="251"/>
      <c r="J842" s="252">
        <f>ROUND(I842*H842,2)</f>
        <v>0</v>
      </c>
      <c r="K842" s="248" t="s">
        <v>134</v>
      </c>
      <c r="L842" s="253"/>
      <c r="M842" s="254" t="s">
        <v>19</v>
      </c>
      <c r="N842" s="255" t="s">
        <v>43</v>
      </c>
      <c r="O842" s="85"/>
      <c r="P842" s="214">
        <f>O842*H842</f>
        <v>0</v>
      </c>
      <c r="Q842" s="214">
        <v>0.0067000000000000002</v>
      </c>
      <c r="R842" s="214">
        <f>Q842*H842</f>
        <v>0.013400000000000001</v>
      </c>
      <c r="S842" s="214">
        <v>0</v>
      </c>
      <c r="T842" s="215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16" t="s">
        <v>334</v>
      </c>
      <c r="AT842" s="216" t="s">
        <v>414</v>
      </c>
      <c r="AU842" s="216" t="s">
        <v>82</v>
      </c>
      <c r="AY842" s="18" t="s">
        <v>128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8" t="s">
        <v>80</v>
      </c>
      <c r="BK842" s="217">
        <f>ROUND(I842*H842,2)</f>
        <v>0</v>
      </c>
      <c r="BL842" s="18" t="s">
        <v>230</v>
      </c>
      <c r="BM842" s="216" t="s">
        <v>1837</v>
      </c>
    </row>
    <row r="843" s="2" customFormat="1" ht="16.5" customHeight="1">
      <c r="A843" s="39"/>
      <c r="B843" s="40"/>
      <c r="C843" s="246" t="s">
        <v>1838</v>
      </c>
      <c r="D843" s="246" t="s">
        <v>414</v>
      </c>
      <c r="E843" s="247" t="s">
        <v>1839</v>
      </c>
      <c r="F843" s="248" t="s">
        <v>1840</v>
      </c>
      <c r="G843" s="249" t="s">
        <v>305</v>
      </c>
      <c r="H843" s="250">
        <v>2</v>
      </c>
      <c r="I843" s="251"/>
      <c r="J843" s="252">
        <f>ROUND(I843*H843,2)</f>
        <v>0</v>
      </c>
      <c r="K843" s="248" t="s">
        <v>134</v>
      </c>
      <c r="L843" s="253"/>
      <c r="M843" s="254" t="s">
        <v>19</v>
      </c>
      <c r="N843" s="255" t="s">
        <v>43</v>
      </c>
      <c r="O843" s="85"/>
      <c r="P843" s="214">
        <f>O843*H843</f>
        <v>0</v>
      </c>
      <c r="Q843" s="214">
        <v>0.00077999999999999999</v>
      </c>
      <c r="R843" s="214">
        <f>Q843*H843</f>
        <v>0.00156</v>
      </c>
      <c r="S843" s="214">
        <v>0</v>
      </c>
      <c r="T843" s="215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16" t="s">
        <v>334</v>
      </c>
      <c r="AT843" s="216" t="s">
        <v>414</v>
      </c>
      <c r="AU843" s="216" t="s">
        <v>82</v>
      </c>
      <c r="AY843" s="18" t="s">
        <v>128</v>
      </c>
      <c r="BE843" s="217">
        <f>IF(N843="základní",J843,0)</f>
        <v>0</v>
      </c>
      <c r="BF843" s="217">
        <f>IF(N843="snížená",J843,0)</f>
        <v>0</v>
      </c>
      <c r="BG843" s="217">
        <f>IF(N843="zákl. přenesená",J843,0)</f>
        <v>0</v>
      </c>
      <c r="BH843" s="217">
        <f>IF(N843="sníž. přenesená",J843,0)</f>
        <v>0</v>
      </c>
      <c r="BI843" s="217">
        <f>IF(N843="nulová",J843,0)</f>
        <v>0</v>
      </c>
      <c r="BJ843" s="18" t="s">
        <v>80</v>
      </c>
      <c r="BK843" s="217">
        <f>ROUND(I843*H843,2)</f>
        <v>0</v>
      </c>
      <c r="BL843" s="18" t="s">
        <v>230</v>
      </c>
      <c r="BM843" s="216" t="s">
        <v>1841</v>
      </c>
    </row>
    <row r="844" s="2" customFormat="1" ht="16.5" customHeight="1">
      <c r="A844" s="39"/>
      <c r="B844" s="40"/>
      <c r="C844" s="246" t="s">
        <v>1842</v>
      </c>
      <c r="D844" s="246" t="s">
        <v>414</v>
      </c>
      <c r="E844" s="247" t="s">
        <v>1843</v>
      </c>
      <c r="F844" s="248" t="s">
        <v>1844</v>
      </c>
      <c r="G844" s="249" t="s">
        <v>1737</v>
      </c>
      <c r="H844" s="250">
        <v>2</v>
      </c>
      <c r="I844" s="251"/>
      <c r="J844" s="252">
        <f>ROUND(I844*H844,2)</f>
        <v>0</v>
      </c>
      <c r="K844" s="248" t="s">
        <v>134</v>
      </c>
      <c r="L844" s="253"/>
      <c r="M844" s="254" t="s">
        <v>19</v>
      </c>
      <c r="N844" s="255" t="s">
        <v>43</v>
      </c>
      <c r="O844" s="85"/>
      <c r="P844" s="214">
        <f>O844*H844</f>
        <v>0</v>
      </c>
      <c r="Q844" s="214">
        <v>0.0033</v>
      </c>
      <c r="R844" s="214">
        <f>Q844*H844</f>
        <v>0.0066</v>
      </c>
      <c r="S844" s="214">
        <v>0</v>
      </c>
      <c r="T844" s="215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16" t="s">
        <v>334</v>
      </c>
      <c r="AT844" s="216" t="s">
        <v>414</v>
      </c>
      <c r="AU844" s="216" t="s">
        <v>82</v>
      </c>
      <c r="AY844" s="18" t="s">
        <v>128</v>
      </c>
      <c r="BE844" s="217">
        <f>IF(N844="základní",J844,0)</f>
        <v>0</v>
      </c>
      <c r="BF844" s="217">
        <f>IF(N844="snížená",J844,0)</f>
        <v>0</v>
      </c>
      <c r="BG844" s="217">
        <f>IF(N844="zákl. přenesená",J844,0)</f>
        <v>0</v>
      </c>
      <c r="BH844" s="217">
        <f>IF(N844="sníž. přenesená",J844,0)</f>
        <v>0</v>
      </c>
      <c r="BI844" s="217">
        <f>IF(N844="nulová",J844,0)</f>
        <v>0</v>
      </c>
      <c r="BJ844" s="18" t="s">
        <v>80</v>
      </c>
      <c r="BK844" s="217">
        <f>ROUND(I844*H844,2)</f>
        <v>0</v>
      </c>
      <c r="BL844" s="18" t="s">
        <v>230</v>
      </c>
      <c r="BM844" s="216" t="s">
        <v>1845</v>
      </c>
    </row>
    <row r="845" s="2" customFormat="1" ht="33" customHeight="1">
      <c r="A845" s="39"/>
      <c r="B845" s="40"/>
      <c r="C845" s="205" t="s">
        <v>1846</v>
      </c>
      <c r="D845" s="205" t="s">
        <v>130</v>
      </c>
      <c r="E845" s="206" t="s">
        <v>1847</v>
      </c>
      <c r="F845" s="207" t="s">
        <v>1848</v>
      </c>
      <c r="G845" s="208" t="s">
        <v>305</v>
      </c>
      <c r="H845" s="209">
        <v>2</v>
      </c>
      <c r="I845" s="210"/>
      <c r="J845" s="211">
        <f>ROUND(I845*H845,2)</f>
        <v>0</v>
      </c>
      <c r="K845" s="207" t="s">
        <v>134</v>
      </c>
      <c r="L845" s="45"/>
      <c r="M845" s="212" t="s">
        <v>19</v>
      </c>
      <c r="N845" s="213" t="s">
        <v>43</v>
      </c>
      <c r="O845" s="85"/>
      <c r="P845" s="214">
        <f>O845*H845</f>
        <v>0</v>
      </c>
      <c r="Q845" s="214">
        <v>0.00027</v>
      </c>
      <c r="R845" s="214">
        <f>Q845*H845</f>
        <v>0.00054000000000000001</v>
      </c>
      <c r="S845" s="214">
        <v>0</v>
      </c>
      <c r="T845" s="215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16" t="s">
        <v>230</v>
      </c>
      <c r="AT845" s="216" t="s">
        <v>130</v>
      </c>
      <c r="AU845" s="216" t="s">
        <v>82</v>
      </c>
      <c r="AY845" s="18" t="s">
        <v>128</v>
      </c>
      <c r="BE845" s="217">
        <f>IF(N845="základní",J845,0)</f>
        <v>0</v>
      </c>
      <c r="BF845" s="217">
        <f>IF(N845="snížená",J845,0)</f>
        <v>0</v>
      </c>
      <c r="BG845" s="217">
        <f>IF(N845="zákl. přenesená",J845,0)</f>
        <v>0</v>
      </c>
      <c r="BH845" s="217">
        <f>IF(N845="sníž. přenesená",J845,0)</f>
        <v>0</v>
      </c>
      <c r="BI845" s="217">
        <f>IF(N845="nulová",J845,0)</f>
        <v>0</v>
      </c>
      <c r="BJ845" s="18" t="s">
        <v>80</v>
      </c>
      <c r="BK845" s="217">
        <f>ROUND(I845*H845,2)</f>
        <v>0</v>
      </c>
      <c r="BL845" s="18" t="s">
        <v>230</v>
      </c>
      <c r="BM845" s="216" t="s">
        <v>1849</v>
      </c>
    </row>
    <row r="846" s="2" customFormat="1">
      <c r="A846" s="39"/>
      <c r="B846" s="40"/>
      <c r="C846" s="41"/>
      <c r="D846" s="218" t="s">
        <v>137</v>
      </c>
      <c r="E846" s="41"/>
      <c r="F846" s="219" t="s">
        <v>1850</v>
      </c>
      <c r="G846" s="41"/>
      <c r="H846" s="41"/>
      <c r="I846" s="220"/>
      <c r="J846" s="41"/>
      <c r="K846" s="41"/>
      <c r="L846" s="45"/>
      <c r="M846" s="221"/>
      <c r="N846" s="222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137</v>
      </c>
      <c r="AU846" s="18" t="s">
        <v>82</v>
      </c>
    </row>
    <row r="847" s="13" customFormat="1">
      <c r="A847" s="13"/>
      <c r="B847" s="223"/>
      <c r="C847" s="224"/>
      <c r="D847" s="225" t="s">
        <v>139</v>
      </c>
      <c r="E847" s="226" t="s">
        <v>19</v>
      </c>
      <c r="F847" s="227" t="s">
        <v>1851</v>
      </c>
      <c r="G847" s="224"/>
      <c r="H847" s="228">
        <v>2</v>
      </c>
      <c r="I847" s="229"/>
      <c r="J847" s="224"/>
      <c r="K847" s="224"/>
      <c r="L847" s="230"/>
      <c r="M847" s="231"/>
      <c r="N847" s="232"/>
      <c r="O847" s="232"/>
      <c r="P847" s="232"/>
      <c r="Q847" s="232"/>
      <c r="R847" s="232"/>
      <c r="S847" s="232"/>
      <c r="T847" s="23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4" t="s">
        <v>139</v>
      </c>
      <c r="AU847" s="234" t="s">
        <v>82</v>
      </c>
      <c r="AV847" s="13" t="s">
        <v>82</v>
      </c>
      <c r="AW847" s="13" t="s">
        <v>34</v>
      </c>
      <c r="AX847" s="13" t="s">
        <v>80</v>
      </c>
      <c r="AY847" s="234" t="s">
        <v>128</v>
      </c>
    </row>
    <row r="848" s="2" customFormat="1" ht="21.75" customHeight="1">
      <c r="A848" s="39"/>
      <c r="B848" s="40"/>
      <c r="C848" s="246" t="s">
        <v>1852</v>
      </c>
      <c r="D848" s="246" t="s">
        <v>414</v>
      </c>
      <c r="E848" s="247" t="s">
        <v>1853</v>
      </c>
      <c r="F848" s="248" t="s">
        <v>1854</v>
      </c>
      <c r="G848" s="249" t="s">
        <v>305</v>
      </c>
      <c r="H848" s="250">
        <v>2</v>
      </c>
      <c r="I848" s="251"/>
      <c r="J848" s="252">
        <f>ROUND(I848*H848,2)</f>
        <v>0</v>
      </c>
      <c r="K848" s="248" t="s">
        <v>134</v>
      </c>
      <c r="L848" s="253"/>
      <c r="M848" s="254" t="s">
        <v>19</v>
      </c>
      <c r="N848" s="255" t="s">
        <v>43</v>
      </c>
      <c r="O848" s="85"/>
      <c r="P848" s="214">
        <f>O848*H848</f>
        <v>0</v>
      </c>
      <c r="Q848" s="214">
        <v>0</v>
      </c>
      <c r="R848" s="214">
        <f>Q848*H848</f>
        <v>0</v>
      </c>
      <c r="S848" s="214">
        <v>0</v>
      </c>
      <c r="T848" s="21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6" t="s">
        <v>334</v>
      </c>
      <c r="AT848" s="216" t="s">
        <v>414</v>
      </c>
      <c r="AU848" s="216" t="s">
        <v>82</v>
      </c>
      <c r="AY848" s="18" t="s">
        <v>128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8" t="s">
        <v>80</v>
      </c>
      <c r="BK848" s="217">
        <f>ROUND(I848*H848,2)</f>
        <v>0</v>
      </c>
      <c r="BL848" s="18" t="s">
        <v>230</v>
      </c>
      <c r="BM848" s="216" t="s">
        <v>1855</v>
      </c>
    </row>
    <row r="849" s="2" customFormat="1" ht="16.5" customHeight="1">
      <c r="A849" s="39"/>
      <c r="B849" s="40"/>
      <c r="C849" s="246" t="s">
        <v>1856</v>
      </c>
      <c r="D849" s="246" t="s">
        <v>414</v>
      </c>
      <c r="E849" s="247" t="s">
        <v>1857</v>
      </c>
      <c r="F849" s="248" t="s">
        <v>1858</v>
      </c>
      <c r="G849" s="249" t="s">
        <v>305</v>
      </c>
      <c r="H849" s="250">
        <v>2</v>
      </c>
      <c r="I849" s="251"/>
      <c r="J849" s="252">
        <f>ROUND(I849*H849,2)</f>
        <v>0</v>
      </c>
      <c r="K849" s="248" t="s">
        <v>134</v>
      </c>
      <c r="L849" s="253"/>
      <c r="M849" s="254" t="s">
        <v>19</v>
      </c>
      <c r="N849" s="255" t="s">
        <v>43</v>
      </c>
      <c r="O849" s="85"/>
      <c r="P849" s="214">
        <f>O849*H849</f>
        <v>0</v>
      </c>
      <c r="Q849" s="214">
        <v>0.0074999999999999997</v>
      </c>
      <c r="R849" s="214">
        <f>Q849*H849</f>
        <v>0.014999999999999999</v>
      </c>
      <c r="S849" s="214">
        <v>0</v>
      </c>
      <c r="T849" s="215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16" t="s">
        <v>334</v>
      </c>
      <c r="AT849" s="216" t="s">
        <v>414</v>
      </c>
      <c r="AU849" s="216" t="s">
        <v>82</v>
      </c>
      <c r="AY849" s="18" t="s">
        <v>128</v>
      </c>
      <c r="BE849" s="217">
        <f>IF(N849="základní",J849,0)</f>
        <v>0</v>
      </c>
      <c r="BF849" s="217">
        <f>IF(N849="snížená",J849,0)</f>
        <v>0</v>
      </c>
      <c r="BG849" s="217">
        <f>IF(N849="zákl. přenesená",J849,0)</f>
        <v>0</v>
      </c>
      <c r="BH849" s="217">
        <f>IF(N849="sníž. přenesená",J849,0)</f>
        <v>0</v>
      </c>
      <c r="BI849" s="217">
        <f>IF(N849="nulová",J849,0)</f>
        <v>0</v>
      </c>
      <c r="BJ849" s="18" t="s">
        <v>80</v>
      </c>
      <c r="BK849" s="217">
        <f>ROUND(I849*H849,2)</f>
        <v>0</v>
      </c>
      <c r="BL849" s="18" t="s">
        <v>230</v>
      </c>
      <c r="BM849" s="216" t="s">
        <v>1859</v>
      </c>
    </row>
    <row r="850" s="2" customFormat="1" ht="16.5" customHeight="1">
      <c r="A850" s="39"/>
      <c r="B850" s="40"/>
      <c r="C850" s="246" t="s">
        <v>1860</v>
      </c>
      <c r="D850" s="246" t="s">
        <v>414</v>
      </c>
      <c r="E850" s="247" t="s">
        <v>1861</v>
      </c>
      <c r="F850" s="248" t="s">
        <v>1862</v>
      </c>
      <c r="G850" s="249" t="s">
        <v>305</v>
      </c>
      <c r="H850" s="250">
        <v>2</v>
      </c>
      <c r="I850" s="251"/>
      <c r="J850" s="252">
        <f>ROUND(I850*H850,2)</f>
        <v>0</v>
      </c>
      <c r="K850" s="248" t="s">
        <v>134</v>
      </c>
      <c r="L850" s="253"/>
      <c r="M850" s="254" t="s">
        <v>19</v>
      </c>
      <c r="N850" s="255" t="s">
        <v>43</v>
      </c>
      <c r="O850" s="85"/>
      <c r="P850" s="214">
        <f>O850*H850</f>
        <v>0</v>
      </c>
      <c r="Q850" s="214">
        <v>0.00091</v>
      </c>
      <c r="R850" s="214">
        <f>Q850*H850</f>
        <v>0.00182</v>
      </c>
      <c r="S850" s="214">
        <v>0</v>
      </c>
      <c r="T850" s="215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16" t="s">
        <v>334</v>
      </c>
      <c r="AT850" s="216" t="s">
        <v>414</v>
      </c>
      <c r="AU850" s="216" t="s">
        <v>82</v>
      </c>
      <c r="AY850" s="18" t="s">
        <v>128</v>
      </c>
      <c r="BE850" s="217">
        <f>IF(N850="základní",J850,0)</f>
        <v>0</v>
      </c>
      <c r="BF850" s="217">
        <f>IF(N850="snížená",J850,0)</f>
        <v>0</v>
      </c>
      <c r="BG850" s="217">
        <f>IF(N850="zákl. přenesená",J850,0)</f>
        <v>0</v>
      </c>
      <c r="BH850" s="217">
        <f>IF(N850="sníž. přenesená",J850,0)</f>
        <v>0</v>
      </c>
      <c r="BI850" s="217">
        <f>IF(N850="nulová",J850,0)</f>
        <v>0</v>
      </c>
      <c r="BJ850" s="18" t="s">
        <v>80</v>
      </c>
      <c r="BK850" s="217">
        <f>ROUND(I850*H850,2)</f>
        <v>0</v>
      </c>
      <c r="BL850" s="18" t="s">
        <v>230</v>
      </c>
      <c r="BM850" s="216" t="s">
        <v>1863</v>
      </c>
    </row>
    <row r="851" s="2" customFormat="1" ht="16.5" customHeight="1">
      <c r="A851" s="39"/>
      <c r="B851" s="40"/>
      <c r="C851" s="246" t="s">
        <v>1864</v>
      </c>
      <c r="D851" s="246" t="s">
        <v>414</v>
      </c>
      <c r="E851" s="247" t="s">
        <v>1865</v>
      </c>
      <c r="F851" s="248" t="s">
        <v>1866</v>
      </c>
      <c r="G851" s="249" t="s">
        <v>1737</v>
      </c>
      <c r="H851" s="250">
        <v>2</v>
      </c>
      <c r="I851" s="251"/>
      <c r="J851" s="252">
        <f>ROUND(I851*H851,2)</f>
        <v>0</v>
      </c>
      <c r="K851" s="248" t="s">
        <v>134</v>
      </c>
      <c r="L851" s="253"/>
      <c r="M851" s="254" t="s">
        <v>19</v>
      </c>
      <c r="N851" s="255" t="s">
        <v>43</v>
      </c>
      <c r="O851" s="85"/>
      <c r="P851" s="214">
        <f>O851*H851</f>
        <v>0</v>
      </c>
      <c r="Q851" s="214">
        <v>0.0040000000000000001</v>
      </c>
      <c r="R851" s="214">
        <f>Q851*H851</f>
        <v>0.0080000000000000002</v>
      </c>
      <c r="S851" s="214">
        <v>0</v>
      </c>
      <c r="T851" s="215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16" t="s">
        <v>334</v>
      </c>
      <c r="AT851" s="216" t="s">
        <v>414</v>
      </c>
      <c r="AU851" s="216" t="s">
        <v>82</v>
      </c>
      <c r="AY851" s="18" t="s">
        <v>128</v>
      </c>
      <c r="BE851" s="217">
        <f>IF(N851="základní",J851,0)</f>
        <v>0</v>
      </c>
      <c r="BF851" s="217">
        <f>IF(N851="snížená",J851,0)</f>
        <v>0</v>
      </c>
      <c r="BG851" s="217">
        <f>IF(N851="zákl. přenesená",J851,0)</f>
        <v>0</v>
      </c>
      <c r="BH851" s="217">
        <f>IF(N851="sníž. přenesená",J851,0)</f>
        <v>0</v>
      </c>
      <c r="BI851" s="217">
        <f>IF(N851="nulová",J851,0)</f>
        <v>0</v>
      </c>
      <c r="BJ851" s="18" t="s">
        <v>80</v>
      </c>
      <c r="BK851" s="217">
        <f>ROUND(I851*H851,2)</f>
        <v>0</v>
      </c>
      <c r="BL851" s="18" t="s">
        <v>230</v>
      </c>
      <c r="BM851" s="216" t="s">
        <v>1867</v>
      </c>
    </row>
    <row r="852" s="2" customFormat="1" ht="33" customHeight="1">
      <c r="A852" s="39"/>
      <c r="B852" s="40"/>
      <c r="C852" s="205" t="s">
        <v>1868</v>
      </c>
      <c r="D852" s="205" t="s">
        <v>130</v>
      </c>
      <c r="E852" s="206" t="s">
        <v>1869</v>
      </c>
      <c r="F852" s="207" t="s">
        <v>1870</v>
      </c>
      <c r="G852" s="208" t="s">
        <v>305</v>
      </c>
      <c r="H852" s="209">
        <v>22</v>
      </c>
      <c r="I852" s="210"/>
      <c r="J852" s="211">
        <f>ROUND(I852*H852,2)</f>
        <v>0</v>
      </c>
      <c r="K852" s="207" t="s">
        <v>19</v>
      </c>
      <c r="L852" s="45"/>
      <c r="M852" s="212" t="s">
        <v>19</v>
      </c>
      <c r="N852" s="213" t="s">
        <v>43</v>
      </c>
      <c r="O852" s="85"/>
      <c r="P852" s="214">
        <f>O852*H852</f>
        <v>0</v>
      </c>
      <c r="Q852" s="214">
        <v>0.00027</v>
      </c>
      <c r="R852" s="214">
        <f>Q852*H852</f>
        <v>0.00594</v>
      </c>
      <c r="S852" s="214">
        <v>0</v>
      </c>
      <c r="T852" s="215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16" t="s">
        <v>230</v>
      </c>
      <c r="AT852" s="216" t="s">
        <v>130</v>
      </c>
      <c r="AU852" s="216" t="s">
        <v>82</v>
      </c>
      <c r="AY852" s="18" t="s">
        <v>128</v>
      </c>
      <c r="BE852" s="217">
        <f>IF(N852="základní",J852,0)</f>
        <v>0</v>
      </c>
      <c r="BF852" s="217">
        <f>IF(N852="snížená",J852,0)</f>
        <v>0</v>
      </c>
      <c r="BG852" s="217">
        <f>IF(N852="zákl. přenesená",J852,0)</f>
        <v>0</v>
      </c>
      <c r="BH852" s="217">
        <f>IF(N852="sníž. přenesená",J852,0)</f>
        <v>0</v>
      </c>
      <c r="BI852" s="217">
        <f>IF(N852="nulová",J852,0)</f>
        <v>0</v>
      </c>
      <c r="BJ852" s="18" t="s">
        <v>80</v>
      </c>
      <c r="BK852" s="217">
        <f>ROUND(I852*H852,2)</f>
        <v>0</v>
      </c>
      <c r="BL852" s="18" t="s">
        <v>230</v>
      </c>
      <c r="BM852" s="216" t="s">
        <v>1871</v>
      </c>
    </row>
    <row r="853" s="13" customFormat="1">
      <c r="A853" s="13"/>
      <c r="B853" s="223"/>
      <c r="C853" s="224"/>
      <c r="D853" s="225" t="s">
        <v>139</v>
      </c>
      <c r="E853" s="226" t="s">
        <v>19</v>
      </c>
      <c r="F853" s="227" t="s">
        <v>1872</v>
      </c>
      <c r="G853" s="224"/>
      <c r="H853" s="228">
        <v>22</v>
      </c>
      <c r="I853" s="229"/>
      <c r="J853" s="224"/>
      <c r="K853" s="224"/>
      <c r="L853" s="230"/>
      <c r="M853" s="231"/>
      <c r="N853" s="232"/>
      <c r="O853" s="232"/>
      <c r="P853" s="232"/>
      <c r="Q853" s="232"/>
      <c r="R853" s="232"/>
      <c r="S853" s="232"/>
      <c r="T853" s="23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4" t="s">
        <v>139</v>
      </c>
      <c r="AU853" s="234" t="s">
        <v>82</v>
      </c>
      <c r="AV853" s="13" t="s">
        <v>82</v>
      </c>
      <c r="AW853" s="13" t="s">
        <v>34</v>
      </c>
      <c r="AX853" s="13" t="s">
        <v>80</v>
      </c>
      <c r="AY853" s="234" t="s">
        <v>128</v>
      </c>
    </row>
    <row r="854" s="2" customFormat="1" ht="24.15" customHeight="1">
      <c r="A854" s="39"/>
      <c r="B854" s="40"/>
      <c r="C854" s="246" t="s">
        <v>1873</v>
      </c>
      <c r="D854" s="246" t="s">
        <v>414</v>
      </c>
      <c r="E854" s="247" t="s">
        <v>1874</v>
      </c>
      <c r="F854" s="248" t="s">
        <v>1875</v>
      </c>
      <c r="G854" s="249" t="s">
        <v>305</v>
      </c>
      <c r="H854" s="250">
        <v>22</v>
      </c>
      <c r="I854" s="251"/>
      <c r="J854" s="252">
        <f>ROUND(I854*H854,2)</f>
        <v>0</v>
      </c>
      <c r="K854" s="248" t="s">
        <v>134</v>
      </c>
      <c r="L854" s="253"/>
      <c r="M854" s="254" t="s">
        <v>19</v>
      </c>
      <c r="N854" s="255" t="s">
        <v>43</v>
      </c>
      <c r="O854" s="85"/>
      <c r="P854" s="214">
        <f>O854*H854</f>
        <v>0</v>
      </c>
      <c r="Q854" s="214">
        <v>0</v>
      </c>
      <c r="R854" s="214">
        <f>Q854*H854</f>
        <v>0</v>
      </c>
      <c r="S854" s="214">
        <v>0</v>
      </c>
      <c r="T854" s="215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16" t="s">
        <v>334</v>
      </c>
      <c r="AT854" s="216" t="s">
        <v>414</v>
      </c>
      <c r="AU854" s="216" t="s">
        <v>82</v>
      </c>
      <c r="AY854" s="18" t="s">
        <v>128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8" t="s">
        <v>80</v>
      </c>
      <c r="BK854" s="217">
        <f>ROUND(I854*H854,2)</f>
        <v>0</v>
      </c>
      <c r="BL854" s="18" t="s">
        <v>230</v>
      </c>
      <c r="BM854" s="216" t="s">
        <v>1876</v>
      </c>
    </row>
    <row r="855" s="2" customFormat="1" ht="16.5" customHeight="1">
      <c r="A855" s="39"/>
      <c r="B855" s="40"/>
      <c r="C855" s="246" t="s">
        <v>1877</v>
      </c>
      <c r="D855" s="246" t="s">
        <v>414</v>
      </c>
      <c r="E855" s="247" t="s">
        <v>1878</v>
      </c>
      <c r="F855" s="248" t="s">
        <v>1879</v>
      </c>
      <c r="G855" s="249" t="s">
        <v>305</v>
      </c>
      <c r="H855" s="250">
        <v>22</v>
      </c>
      <c r="I855" s="251"/>
      <c r="J855" s="252">
        <f>ROUND(I855*H855,2)</f>
        <v>0</v>
      </c>
      <c r="K855" s="248" t="s">
        <v>19</v>
      </c>
      <c r="L855" s="253"/>
      <c r="M855" s="254" t="s">
        <v>19</v>
      </c>
      <c r="N855" s="255" t="s">
        <v>43</v>
      </c>
      <c r="O855" s="85"/>
      <c r="P855" s="214">
        <f>O855*H855</f>
        <v>0</v>
      </c>
      <c r="Q855" s="214">
        <v>0.0086</v>
      </c>
      <c r="R855" s="214">
        <f>Q855*H855</f>
        <v>0.18920000000000001</v>
      </c>
      <c r="S855" s="214">
        <v>0</v>
      </c>
      <c r="T855" s="215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16" t="s">
        <v>334</v>
      </c>
      <c r="AT855" s="216" t="s">
        <v>414</v>
      </c>
      <c r="AU855" s="216" t="s">
        <v>82</v>
      </c>
      <c r="AY855" s="18" t="s">
        <v>128</v>
      </c>
      <c r="BE855" s="217">
        <f>IF(N855="základní",J855,0)</f>
        <v>0</v>
      </c>
      <c r="BF855" s="217">
        <f>IF(N855="snížená",J855,0)</f>
        <v>0</v>
      </c>
      <c r="BG855" s="217">
        <f>IF(N855="zákl. přenesená",J855,0)</f>
        <v>0</v>
      </c>
      <c r="BH855" s="217">
        <f>IF(N855="sníž. přenesená",J855,0)</f>
        <v>0</v>
      </c>
      <c r="BI855" s="217">
        <f>IF(N855="nulová",J855,0)</f>
        <v>0</v>
      </c>
      <c r="BJ855" s="18" t="s">
        <v>80</v>
      </c>
      <c r="BK855" s="217">
        <f>ROUND(I855*H855,2)</f>
        <v>0</v>
      </c>
      <c r="BL855" s="18" t="s">
        <v>230</v>
      </c>
      <c r="BM855" s="216" t="s">
        <v>1880</v>
      </c>
    </row>
    <row r="856" s="2" customFormat="1" ht="16.5" customHeight="1">
      <c r="A856" s="39"/>
      <c r="B856" s="40"/>
      <c r="C856" s="246" t="s">
        <v>1881</v>
      </c>
      <c r="D856" s="246" t="s">
        <v>414</v>
      </c>
      <c r="E856" s="247" t="s">
        <v>1882</v>
      </c>
      <c r="F856" s="248" t="s">
        <v>1883</v>
      </c>
      <c r="G856" s="249" t="s">
        <v>305</v>
      </c>
      <c r="H856" s="250">
        <v>22</v>
      </c>
      <c r="I856" s="251"/>
      <c r="J856" s="252">
        <f>ROUND(I856*H856,2)</f>
        <v>0</v>
      </c>
      <c r="K856" s="248" t="s">
        <v>19</v>
      </c>
      <c r="L856" s="253"/>
      <c r="M856" s="254" t="s">
        <v>19</v>
      </c>
      <c r="N856" s="255" t="s">
        <v>43</v>
      </c>
      <c r="O856" s="85"/>
      <c r="P856" s="214">
        <f>O856*H856</f>
        <v>0</v>
      </c>
      <c r="Q856" s="214">
        <v>0.00097000000000000005</v>
      </c>
      <c r="R856" s="214">
        <f>Q856*H856</f>
        <v>0.021340000000000001</v>
      </c>
      <c r="S856" s="214">
        <v>0</v>
      </c>
      <c r="T856" s="215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16" t="s">
        <v>334</v>
      </c>
      <c r="AT856" s="216" t="s">
        <v>414</v>
      </c>
      <c r="AU856" s="216" t="s">
        <v>82</v>
      </c>
      <c r="AY856" s="18" t="s">
        <v>128</v>
      </c>
      <c r="BE856" s="217">
        <f>IF(N856="základní",J856,0)</f>
        <v>0</v>
      </c>
      <c r="BF856" s="217">
        <f>IF(N856="snížená",J856,0)</f>
        <v>0</v>
      </c>
      <c r="BG856" s="217">
        <f>IF(N856="zákl. přenesená",J856,0)</f>
        <v>0</v>
      </c>
      <c r="BH856" s="217">
        <f>IF(N856="sníž. přenesená",J856,0)</f>
        <v>0</v>
      </c>
      <c r="BI856" s="217">
        <f>IF(N856="nulová",J856,0)</f>
        <v>0</v>
      </c>
      <c r="BJ856" s="18" t="s">
        <v>80</v>
      </c>
      <c r="BK856" s="217">
        <f>ROUND(I856*H856,2)</f>
        <v>0</v>
      </c>
      <c r="BL856" s="18" t="s">
        <v>230</v>
      </c>
      <c r="BM856" s="216" t="s">
        <v>1884</v>
      </c>
    </row>
    <row r="857" s="2" customFormat="1" ht="16.5" customHeight="1">
      <c r="A857" s="39"/>
      <c r="B857" s="40"/>
      <c r="C857" s="246" t="s">
        <v>1885</v>
      </c>
      <c r="D857" s="246" t="s">
        <v>414</v>
      </c>
      <c r="E857" s="247" t="s">
        <v>1886</v>
      </c>
      <c r="F857" s="248" t="s">
        <v>1887</v>
      </c>
      <c r="G857" s="249" t="s">
        <v>1737</v>
      </c>
      <c r="H857" s="250">
        <v>22</v>
      </c>
      <c r="I857" s="251"/>
      <c r="J857" s="252">
        <f>ROUND(I857*H857,2)</f>
        <v>0</v>
      </c>
      <c r="K857" s="248" t="s">
        <v>19</v>
      </c>
      <c r="L857" s="253"/>
      <c r="M857" s="254" t="s">
        <v>19</v>
      </c>
      <c r="N857" s="255" t="s">
        <v>43</v>
      </c>
      <c r="O857" s="85"/>
      <c r="P857" s="214">
        <f>O857*H857</f>
        <v>0</v>
      </c>
      <c r="Q857" s="214">
        <v>0.00428</v>
      </c>
      <c r="R857" s="214">
        <f>Q857*H857</f>
        <v>0.094159999999999994</v>
      </c>
      <c r="S857" s="214">
        <v>0</v>
      </c>
      <c r="T857" s="215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16" t="s">
        <v>334</v>
      </c>
      <c r="AT857" s="216" t="s">
        <v>414</v>
      </c>
      <c r="AU857" s="216" t="s">
        <v>82</v>
      </c>
      <c r="AY857" s="18" t="s">
        <v>128</v>
      </c>
      <c r="BE857" s="217">
        <f>IF(N857="základní",J857,0)</f>
        <v>0</v>
      </c>
      <c r="BF857" s="217">
        <f>IF(N857="snížená",J857,0)</f>
        <v>0</v>
      </c>
      <c r="BG857" s="217">
        <f>IF(N857="zákl. přenesená",J857,0)</f>
        <v>0</v>
      </c>
      <c r="BH857" s="217">
        <f>IF(N857="sníž. přenesená",J857,0)</f>
        <v>0</v>
      </c>
      <c r="BI857" s="217">
        <f>IF(N857="nulová",J857,0)</f>
        <v>0</v>
      </c>
      <c r="BJ857" s="18" t="s">
        <v>80</v>
      </c>
      <c r="BK857" s="217">
        <f>ROUND(I857*H857,2)</f>
        <v>0</v>
      </c>
      <c r="BL857" s="18" t="s">
        <v>230</v>
      </c>
      <c r="BM857" s="216" t="s">
        <v>1888</v>
      </c>
    </row>
    <row r="858" s="2" customFormat="1" ht="24.15" customHeight="1">
      <c r="A858" s="39"/>
      <c r="B858" s="40"/>
      <c r="C858" s="205" t="s">
        <v>1889</v>
      </c>
      <c r="D858" s="205" t="s">
        <v>130</v>
      </c>
      <c r="E858" s="206" t="s">
        <v>1890</v>
      </c>
      <c r="F858" s="207" t="s">
        <v>1891</v>
      </c>
      <c r="G858" s="208" t="s">
        <v>305</v>
      </c>
      <c r="H858" s="209">
        <v>3</v>
      </c>
      <c r="I858" s="210"/>
      <c r="J858" s="211">
        <f>ROUND(I858*H858,2)</f>
        <v>0</v>
      </c>
      <c r="K858" s="207" t="s">
        <v>134</v>
      </c>
      <c r="L858" s="45"/>
      <c r="M858" s="212" t="s">
        <v>19</v>
      </c>
      <c r="N858" s="213" t="s">
        <v>43</v>
      </c>
      <c r="O858" s="85"/>
      <c r="P858" s="214">
        <f>O858*H858</f>
        <v>0</v>
      </c>
      <c r="Q858" s="214">
        <v>0</v>
      </c>
      <c r="R858" s="214">
        <f>Q858*H858</f>
        <v>0</v>
      </c>
      <c r="S858" s="214">
        <v>0</v>
      </c>
      <c r="T858" s="215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16" t="s">
        <v>230</v>
      </c>
      <c r="AT858" s="216" t="s">
        <v>130</v>
      </c>
      <c r="AU858" s="216" t="s">
        <v>82</v>
      </c>
      <c r="AY858" s="18" t="s">
        <v>128</v>
      </c>
      <c r="BE858" s="217">
        <f>IF(N858="základní",J858,0)</f>
        <v>0</v>
      </c>
      <c r="BF858" s="217">
        <f>IF(N858="snížená",J858,0)</f>
        <v>0</v>
      </c>
      <c r="BG858" s="217">
        <f>IF(N858="zákl. přenesená",J858,0)</f>
        <v>0</v>
      </c>
      <c r="BH858" s="217">
        <f>IF(N858="sníž. přenesená",J858,0)</f>
        <v>0</v>
      </c>
      <c r="BI858" s="217">
        <f>IF(N858="nulová",J858,0)</f>
        <v>0</v>
      </c>
      <c r="BJ858" s="18" t="s">
        <v>80</v>
      </c>
      <c r="BK858" s="217">
        <f>ROUND(I858*H858,2)</f>
        <v>0</v>
      </c>
      <c r="BL858" s="18" t="s">
        <v>230</v>
      </c>
      <c r="BM858" s="216" t="s">
        <v>1892</v>
      </c>
    </row>
    <row r="859" s="2" customFormat="1">
      <c r="A859" s="39"/>
      <c r="B859" s="40"/>
      <c r="C859" s="41"/>
      <c r="D859" s="218" t="s">
        <v>137</v>
      </c>
      <c r="E859" s="41"/>
      <c r="F859" s="219" t="s">
        <v>1893</v>
      </c>
      <c r="G859" s="41"/>
      <c r="H859" s="41"/>
      <c r="I859" s="220"/>
      <c r="J859" s="41"/>
      <c r="K859" s="41"/>
      <c r="L859" s="45"/>
      <c r="M859" s="221"/>
      <c r="N859" s="222"/>
      <c r="O859" s="85"/>
      <c r="P859" s="85"/>
      <c r="Q859" s="85"/>
      <c r="R859" s="85"/>
      <c r="S859" s="85"/>
      <c r="T859" s="86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137</v>
      </c>
      <c r="AU859" s="18" t="s">
        <v>82</v>
      </c>
    </row>
    <row r="860" s="13" customFormat="1">
      <c r="A860" s="13"/>
      <c r="B860" s="223"/>
      <c r="C860" s="224"/>
      <c r="D860" s="225" t="s">
        <v>139</v>
      </c>
      <c r="E860" s="226" t="s">
        <v>19</v>
      </c>
      <c r="F860" s="227" t="s">
        <v>1894</v>
      </c>
      <c r="G860" s="224"/>
      <c r="H860" s="228">
        <v>3</v>
      </c>
      <c r="I860" s="229"/>
      <c r="J860" s="224"/>
      <c r="K860" s="224"/>
      <c r="L860" s="230"/>
      <c r="M860" s="231"/>
      <c r="N860" s="232"/>
      <c r="O860" s="232"/>
      <c r="P860" s="232"/>
      <c r="Q860" s="232"/>
      <c r="R860" s="232"/>
      <c r="S860" s="232"/>
      <c r="T860" s="23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4" t="s">
        <v>139</v>
      </c>
      <c r="AU860" s="234" t="s">
        <v>82</v>
      </c>
      <c r="AV860" s="13" t="s">
        <v>82</v>
      </c>
      <c r="AW860" s="13" t="s">
        <v>34</v>
      </c>
      <c r="AX860" s="13" t="s">
        <v>80</v>
      </c>
      <c r="AY860" s="234" t="s">
        <v>128</v>
      </c>
    </row>
    <row r="861" s="2" customFormat="1" ht="16.5" customHeight="1">
      <c r="A861" s="39"/>
      <c r="B861" s="40"/>
      <c r="C861" s="246" t="s">
        <v>1895</v>
      </c>
      <c r="D861" s="246" t="s">
        <v>414</v>
      </c>
      <c r="E861" s="247" t="s">
        <v>1896</v>
      </c>
      <c r="F861" s="248" t="s">
        <v>1897</v>
      </c>
      <c r="G861" s="249" t="s">
        <v>258</v>
      </c>
      <c r="H861" s="250">
        <v>3.6000000000000001</v>
      </c>
      <c r="I861" s="251"/>
      <c r="J861" s="252">
        <f>ROUND(I861*H861,2)</f>
        <v>0</v>
      </c>
      <c r="K861" s="248" t="s">
        <v>134</v>
      </c>
      <c r="L861" s="253"/>
      <c r="M861" s="254" t="s">
        <v>19</v>
      </c>
      <c r="N861" s="255" t="s">
        <v>43</v>
      </c>
      <c r="O861" s="85"/>
      <c r="P861" s="214">
        <f>O861*H861</f>
        <v>0</v>
      </c>
      <c r="Q861" s="214">
        <v>0.0040000000000000001</v>
      </c>
      <c r="R861" s="214">
        <f>Q861*H861</f>
        <v>0.014400000000000001</v>
      </c>
      <c r="S861" s="214">
        <v>0</v>
      </c>
      <c r="T861" s="215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16" t="s">
        <v>334</v>
      </c>
      <c r="AT861" s="216" t="s">
        <v>414</v>
      </c>
      <c r="AU861" s="216" t="s">
        <v>82</v>
      </c>
      <c r="AY861" s="18" t="s">
        <v>128</v>
      </c>
      <c r="BE861" s="217">
        <f>IF(N861="základní",J861,0)</f>
        <v>0</v>
      </c>
      <c r="BF861" s="217">
        <f>IF(N861="snížená",J861,0)</f>
        <v>0</v>
      </c>
      <c r="BG861" s="217">
        <f>IF(N861="zákl. přenesená",J861,0)</f>
        <v>0</v>
      </c>
      <c r="BH861" s="217">
        <f>IF(N861="sníž. přenesená",J861,0)</f>
        <v>0</v>
      </c>
      <c r="BI861" s="217">
        <f>IF(N861="nulová",J861,0)</f>
        <v>0</v>
      </c>
      <c r="BJ861" s="18" t="s">
        <v>80</v>
      </c>
      <c r="BK861" s="217">
        <f>ROUND(I861*H861,2)</f>
        <v>0</v>
      </c>
      <c r="BL861" s="18" t="s">
        <v>230</v>
      </c>
      <c r="BM861" s="216" t="s">
        <v>1898</v>
      </c>
    </row>
    <row r="862" s="13" customFormat="1">
      <c r="A862" s="13"/>
      <c r="B862" s="223"/>
      <c r="C862" s="224"/>
      <c r="D862" s="225" t="s">
        <v>139</v>
      </c>
      <c r="E862" s="226" t="s">
        <v>19</v>
      </c>
      <c r="F862" s="227" t="s">
        <v>1899</v>
      </c>
      <c r="G862" s="224"/>
      <c r="H862" s="228">
        <v>3.6000000000000001</v>
      </c>
      <c r="I862" s="229"/>
      <c r="J862" s="224"/>
      <c r="K862" s="224"/>
      <c r="L862" s="230"/>
      <c r="M862" s="231"/>
      <c r="N862" s="232"/>
      <c r="O862" s="232"/>
      <c r="P862" s="232"/>
      <c r="Q862" s="232"/>
      <c r="R862" s="232"/>
      <c r="S862" s="232"/>
      <c r="T862" s="23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4" t="s">
        <v>139</v>
      </c>
      <c r="AU862" s="234" t="s">
        <v>82</v>
      </c>
      <c r="AV862" s="13" t="s">
        <v>82</v>
      </c>
      <c r="AW862" s="13" t="s">
        <v>34</v>
      </c>
      <c r="AX862" s="13" t="s">
        <v>80</v>
      </c>
      <c r="AY862" s="234" t="s">
        <v>128</v>
      </c>
    </row>
    <row r="863" s="2" customFormat="1" ht="16.5" customHeight="1">
      <c r="A863" s="39"/>
      <c r="B863" s="40"/>
      <c r="C863" s="246" t="s">
        <v>1900</v>
      </c>
      <c r="D863" s="246" t="s">
        <v>414</v>
      </c>
      <c r="E863" s="247" t="s">
        <v>1901</v>
      </c>
      <c r="F863" s="248" t="s">
        <v>1902</v>
      </c>
      <c r="G863" s="249" t="s">
        <v>1737</v>
      </c>
      <c r="H863" s="250">
        <v>3</v>
      </c>
      <c r="I863" s="251"/>
      <c r="J863" s="252">
        <f>ROUND(I863*H863,2)</f>
        <v>0</v>
      </c>
      <c r="K863" s="248" t="s">
        <v>134</v>
      </c>
      <c r="L863" s="253"/>
      <c r="M863" s="254" t="s">
        <v>19</v>
      </c>
      <c r="N863" s="255" t="s">
        <v>43</v>
      </c>
      <c r="O863" s="85"/>
      <c r="P863" s="214">
        <f>O863*H863</f>
        <v>0</v>
      </c>
      <c r="Q863" s="214">
        <v>6.0000000000000002E-05</v>
      </c>
      <c r="R863" s="214">
        <f>Q863*H863</f>
        <v>0.00018000000000000001</v>
      </c>
      <c r="S863" s="214">
        <v>0</v>
      </c>
      <c r="T863" s="215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16" t="s">
        <v>334</v>
      </c>
      <c r="AT863" s="216" t="s">
        <v>414</v>
      </c>
      <c r="AU863" s="216" t="s">
        <v>82</v>
      </c>
      <c r="AY863" s="18" t="s">
        <v>128</v>
      </c>
      <c r="BE863" s="217">
        <f>IF(N863="základní",J863,0)</f>
        <v>0</v>
      </c>
      <c r="BF863" s="217">
        <f>IF(N863="snížená",J863,0)</f>
        <v>0</v>
      </c>
      <c r="BG863" s="217">
        <f>IF(N863="zákl. přenesená",J863,0)</f>
        <v>0</v>
      </c>
      <c r="BH863" s="217">
        <f>IF(N863="sníž. přenesená",J863,0)</f>
        <v>0</v>
      </c>
      <c r="BI863" s="217">
        <f>IF(N863="nulová",J863,0)</f>
        <v>0</v>
      </c>
      <c r="BJ863" s="18" t="s">
        <v>80</v>
      </c>
      <c r="BK863" s="217">
        <f>ROUND(I863*H863,2)</f>
        <v>0</v>
      </c>
      <c r="BL863" s="18" t="s">
        <v>230</v>
      </c>
      <c r="BM863" s="216" t="s">
        <v>1903</v>
      </c>
    </row>
    <row r="864" s="2" customFormat="1" ht="24.15" customHeight="1">
      <c r="A864" s="39"/>
      <c r="B864" s="40"/>
      <c r="C864" s="205" t="s">
        <v>1904</v>
      </c>
      <c r="D864" s="205" t="s">
        <v>130</v>
      </c>
      <c r="E864" s="206" t="s">
        <v>1905</v>
      </c>
      <c r="F864" s="207" t="s">
        <v>1906</v>
      </c>
      <c r="G864" s="208" t="s">
        <v>305</v>
      </c>
      <c r="H864" s="209">
        <v>1</v>
      </c>
      <c r="I864" s="210"/>
      <c r="J864" s="211">
        <f>ROUND(I864*H864,2)</f>
        <v>0</v>
      </c>
      <c r="K864" s="207" t="s">
        <v>134</v>
      </c>
      <c r="L864" s="45"/>
      <c r="M864" s="212" t="s">
        <v>19</v>
      </c>
      <c r="N864" s="213" t="s">
        <v>43</v>
      </c>
      <c r="O864" s="85"/>
      <c r="P864" s="214">
        <f>O864*H864</f>
        <v>0</v>
      </c>
      <c r="Q864" s="214">
        <v>0</v>
      </c>
      <c r="R864" s="214">
        <f>Q864*H864</f>
        <v>0</v>
      </c>
      <c r="S864" s="214">
        <v>0</v>
      </c>
      <c r="T864" s="215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16" t="s">
        <v>230</v>
      </c>
      <c r="AT864" s="216" t="s">
        <v>130</v>
      </c>
      <c r="AU864" s="216" t="s">
        <v>82</v>
      </c>
      <c r="AY864" s="18" t="s">
        <v>128</v>
      </c>
      <c r="BE864" s="217">
        <f>IF(N864="základní",J864,0)</f>
        <v>0</v>
      </c>
      <c r="BF864" s="217">
        <f>IF(N864="snížená",J864,0)</f>
        <v>0</v>
      </c>
      <c r="BG864" s="217">
        <f>IF(N864="zákl. přenesená",J864,0)</f>
        <v>0</v>
      </c>
      <c r="BH864" s="217">
        <f>IF(N864="sníž. přenesená",J864,0)</f>
        <v>0</v>
      </c>
      <c r="BI864" s="217">
        <f>IF(N864="nulová",J864,0)</f>
        <v>0</v>
      </c>
      <c r="BJ864" s="18" t="s">
        <v>80</v>
      </c>
      <c r="BK864" s="217">
        <f>ROUND(I864*H864,2)</f>
        <v>0</v>
      </c>
      <c r="BL864" s="18" t="s">
        <v>230</v>
      </c>
      <c r="BM864" s="216" t="s">
        <v>1907</v>
      </c>
    </row>
    <row r="865" s="2" customFormat="1">
      <c r="A865" s="39"/>
      <c r="B865" s="40"/>
      <c r="C865" s="41"/>
      <c r="D865" s="218" t="s">
        <v>137</v>
      </c>
      <c r="E865" s="41"/>
      <c r="F865" s="219" t="s">
        <v>1908</v>
      </c>
      <c r="G865" s="41"/>
      <c r="H865" s="41"/>
      <c r="I865" s="220"/>
      <c r="J865" s="41"/>
      <c r="K865" s="41"/>
      <c r="L865" s="45"/>
      <c r="M865" s="221"/>
      <c r="N865" s="222"/>
      <c r="O865" s="85"/>
      <c r="P865" s="85"/>
      <c r="Q865" s="85"/>
      <c r="R865" s="85"/>
      <c r="S865" s="85"/>
      <c r="T865" s="86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137</v>
      </c>
      <c r="AU865" s="18" t="s">
        <v>82</v>
      </c>
    </row>
    <row r="866" s="13" customFormat="1">
      <c r="A866" s="13"/>
      <c r="B866" s="223"/>
      <c r="C866" s="224"/>
      <c r="D866" s="225" t="s">
        <v>139</v>
      </c>
      <c r="E866" s="226" t="s">
        <v>19</v>
      </c>
      <c r="F866" s="227" t="s">
        <v>1909</v>
      </c>
      <c r="G866" s="224"/>
      <c r="H866" s="228">
        <v>1</v>
      </c>
      <c r="I866" s="229"/>
      <c r="J866" s="224"/>
      <c r="K866" s="224"/>
      <c r="L866" s="230"/>
      <c r="M866" s="231"/>
      <c r="N866" s="232"/>
      <c r="O866" s="232"/>
      <c r="P866" s="232"/>
      <c r="Q866" s="232"/>
      <c r="R866" s="232"/>
      <c r="S866" s="232"/>
      <c r="T866" s="23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4" t="s">
        <v>139</v>
      </c>
      <c r="AU866" s="234" t="s">
        <v>82</v>
      </c>
      <c r="AV866" s="13" t="s">
        <v>82</v>
      </c>
      <c r="AW866" s="13" t="s">
        <v>34</v>
      </c>
      <c r="AX866" s="13" t="s">
        <v>80</v>
      </c>
      <c r="AY866" s="234" t="s">
        <v>128</v>
      </c>
    </row>
    <row r="867" s="2" customFormat="1" ht="16.5" customHeight="1">
      <c r="A867" s="39"/>
      <c r="B867" s="40"/>
      <c r="C867" s="246" t="s">
        <v>1910</v>
      </c>
      <c r="D867" s="246" t="s">
        <v>414</v>
      </c>
      <c r="E867" s="247" t="s">
        <v>1896</v>
      </c>
      <c r="F867" s="248" t="s">
        <v>1897</v>
      </c>
      <c r="G867" s="249" t="s">
        <v>258</v>
      </c>
      <c r="H867" s="250">
        <v>1.8500000000000001</v>
      </c>
      <c r="I867" s="251"/>
      <c r="J867" s="252">
        <f>ROUND(I867*H867,2)</f>
        <v>0</v>
      </c>
      <c r="K867" s="248" t="s">
        <v>134</v>
      </c>
      <c r="L867" s="253"/>
      <c r="M867" s="254" t="s">
        <v>19</v>
      </c>
      <c r="N867" s="255" t="s">
        <v>43</v>
      </c>
      <c r="O867" s="85"/>
      <c r="P867" s="214">
        <f>O867*H867</f>
        <v>0</v>
      </c>
      <c r="Q867" s="214">
        <v>0.0040000000000000001</v>
      </c>
      <c r="R867" s="214">
        <f>Q867*H867</f>
        <v>0.0074000000000000003</v>
      </c>
      <c r="S867" s="214">
        <v>0</v>
      </c>
      <c r="T867" s="215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16" t="s">
        <v>334</v>
      </c>
      <c r="AT867" s="216" t="s">
        <v>414</v>
      </c>
      <c r="AU867" s="216" t="s">
        <v>82</v>
      </c>
      <c r="AY867" s="18" t="s">
        <v>128</v>
      </c>
      <c r="BE867" s="217">
        <f>IF(N867="základní",J867,0)</f>
        <v>0</v>
      </c>
      <c r="BF867" s="217">
        <f>IF(N867="snížená",J867,0)</f>
        <v>0</v>
      </c>
      <c r="BG867" s="217">
        <f>IF(N867="zákl. přenesená",J867,0)</f>
        <v>0</v>
      </c>
      <c r="BH867" s="217">
        <f>IF(N867="sníž. přenesená",J867,0)</f>
        <v>0</v>
      </c>
      <c r="BI867" s="217">
        <f>IF(N867="nulová",J867,0)</f>
        <v>0</v>
      </c>
      <c r="BJ867" s="18" t="s">
        <v>80</v>
      </c>
      <c r="BK867" s="217">
        <f>ROUND(I867*H867,2)</f>
        <v>0</v>
      </c>
      <c r="BL867" s="18" t="s">
        <v>230</v>
      </c>
      <c r="BM867" s="216" t="s">
        <v>1911</v>
      </c>
    </row>
    <row r="868" s="2" customFormat="1" ht="16.5" customHeight="1">
      <c r="A868" s="39"/>
      <c r="B868" s="40"/>
      <c r="C868" s="246" t="s">
        <v>1912</v>
      </c>
      <c r="D868" s="246" t="s">
        <v>414</v>
      </c>
      <c r="E868" s="247" t="s">
        <v>1901</v>
      </c>
      <c r="F868" s="248" t="s">
        <v>1902</v>
      </c>
      <c r="G868" s="249" t="s">
        <v>1737</v>
      </c>
      <c r="H868" s="250">
        <v>1</v>
      </c>
      <c r="I868" s="251"/>
      <c r="J868" s="252">
        <f>ROUND(I868*H868,2)</f>
        <v>0</v>
      </c>
      <c r="K868" s="248" t="s">
        <v>134</v>
      </c>
      <c r="L868" s="253"/>
      <c r="M868" s="254" t="s">
        <v>19</v>
      </c>
      <c r="N868" s="255" t="s">
        <v>43</v>
      </c>
      <c r="O868" s="85"/>
      <c r="P868" s="214">
        <f>O868*H868</f>
        <v>0</v>
      </c>
      <c r="Q868" s="214">
        <v>6.0000000000000002E-05</v>
      </c>
      <c r="R868" s="214">
        <f>Q868*H868</f>
        <v>6.0000000000000002E-05</v>
      </c>
      <c r="S868" s="214">
        <v>0</v>
      </c>
      <c r="T868" s="215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16" t="s">
        <v>334</v>
      </c>
      <c r="AT868" s="216" t="s">
        <v>414</v>
      </c>
      <c r="AU868" s="216" t="s">
        <v>82</v>
      </c>
      <c r="AY868" s="18" t="s">
        <v>128</v>
      </c>
      <c r="BE868" s="217">
        <f>IF(N868="základní",J868,0)</f>
        <v>0</v>
      </c>
      <c r="BF868" s="217">
        <f>IF(N868="snížená",J868,0)</f>
        <v>0</v>
      </c>
      <c r="BG868" s="217">
        <f>IF(N868="zákl. přenesená",J868,0)</f>
        <v>0</v>
      </c>
      <c r="BH868" s="217">
        <f>IF(N868="sníž. přenesená",J868,0)</f>
        <v>0</v>
      </c>
      <c r="BI868" s="217">
        <f>IF(N868="nulová",J868,0)</f>
        <v>0</v>
      </c>
      <c r="BJ868" s="18" t="s">
        <v>80</v>
      </c>
      <c r="BK868" s="217">
        <f>ROUND(I868*H868,2)</f>
        <v>0</v>
      </c>
      <c r="BL868" s="18" t="s">
        <v>230</v>
      </c>
      <c r="BM868" s="216" t="s">
        <v>1913</v>
      </c>
    </row>
    <row r="869" s="2" customFormat="1" ht="16.5" customHeight="1">
      <c r="A869" s="39"/>
      <c r="B869" s="40"/>
      <c r="C869" s="205" t="s">
        <v>1914</v>
      </c>
      <c r="D869" s="205" t="s">
        <v>130</v>
      </c>
      <c r="E869" s="206" t="s">
        <v>1915</v>
      </c>
      <c r="F869" s="207" t="s">
        <v>1916</v>
      </c>
      <c r="G869" s="208" t="s">
        <v>305</v>
      </c>
      <c r="H869" s="209">
        <v>2</v>
      </c>
      <c r="I869" s="210"/>
      <c r="J869" s="211">
        <f>ROUND(I869*H869,2)</f>
        <v>0</v>
      </c>
      <c r="K869" s="207" t="s">
        <v>19</v>
      </c>
      <c r="L869" s="45"/>
      <c r="M869" s="212" t="s">
        <v>19</v>
      </c>
      <c r="N869" s="213" t="s">
        <v>43</v>
      </c>
      <c r="O869" s="85"/>
      <c r="P869" s="214">
        <f>O869*H869</f>
        <v>0</v>
      </c>
      <c r="Q869" s="214">
        <v>0</v>
      </c>
      <c r="R869" s="214">
        <f>Q869*H869</f>
        <v>0</v>
      </c>
      <c r="S869" s="214">
        <v>0</v>
      </c>
      <c r="T869" s="215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16" t="s">
        <v>230</v>
      </c>
      <c r="AT869" s="216" t="s">
        <v>130</v>
      </c>
      <c r="AU869" s="216" t="s">
        <v>82</v>
      </c>
      <c r="AY869" s="18" t="s">
        <v>128</v>
      </c>
      <c r="BE869" s="217">
        <f>IF(N869="základní",J869,0)</f>
        <v>0</v>
      </c>
      <c r="BF869" s="217">
        <f>IF(N869="snížená",J869,0)</f>
        <v>0</v>
      </c>
      <c r="BG869" s="217">
        <f>IF(N869="zákl. přenesená",J869,0)</f>
        <v>0</v>
      </c>
      <c r="BH869" s="217">
        <f>IF(N869="sníž. přenesená",J869,0)</f>
        <v>0</v>
      </c>
      <c r="BI869" s="217">
        <f>IF(N869="nulová",J869,0)</f>
        <v>0</v>
      </c>
      <c r="BJ869" s="18" t="s">
        <v>80</v>
      </c>
      <c r="BK869" s="217">
        <f>ROUND(I869*H869,2)</f>
        <v>0</v>
      </c>
      <c r="BL869" s="18" t="s">
        <v>230</v>
      </c>
      <c r="BM869" s="216" t="s">
        <v>1917</v>
      </c>
    </row>
    <row r="870" s="13" customFormat="1">
      <c r="A870" s="13"/>
      <c r="B870" s="223"/>
      <c r="C870" s="224"/>
      <c r="D870" s="225" t="s">
        <v>139</v>
      </c>
      <c r="E870" s="226" t="s">
        <v>19</v>
      </c>
      <c r="F870" s="227" t="s">
        <v>1918</v>
      </c>
      <c r="G870" s="224"/>
      <c r="H870" s="228">
        <v>2</v>
      </c>
      <c r="I870" s="229"/>
      <c r="J870" s="224"/>
      <c r="K870" s="224"/>
      <c r="L870" s="230"/>
      <c r="M870" s="231"/>
      <c r="N870" s="232"/>
      <c r="O870" s="232"/>
      <c r="P870" s="232"/>
      <c r="Q870" s="232"/>
      <c r="R870" s="232"/>
      <c r="S870" s="232"/>
      <c r="T870" s="23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4" t="s">
        <v>139</v>
      </c>
      <c r="AU870" s="234" t="s">
        <v>82</v>
      </c>
      <c r="AV870" s="13" t="s">
        <v>82</v>
      </c>
      <c r="AW870" s="13" t="s">
        <v>34</v>
      </c>
      <c r="AX870" s="13" t="s">
        <v>80</v>
      </c>
      <c r="AY870" s="234" t="s">
        <v>128</v>
      </c>
    </row>
    <row r="871" s="2" customFormat="1" ht="16.5" customHeight="1">
      <c r="A871" s="39"/>
      <c r="B871" s="40"/>
      <c r="C871" s="205" t="s">
        <v>1919</v>
      </c>
      <c r="D871" s="205" t="s">
        <v>130</v>
      </c>
      <c r="E871" s="206" t="s">
        <v>1920</v>
      </c>
      <c r="F871" s="207" t="s">
        <v>1921</v>
      </c>
      <c r="G871" s="208" t="s">
        <v>305</v>
      </c>
      <c r="H871" s="209">
        <v>5</v>
      </c>
      <c r="I871" s="210"/>
      <c r="J871" s="211">
        <f>ROUND(I871*H871,2)</f>
        <v>0</v>
      </c>
      <c r="K871" s="207" t="s">
        <v>19</v>
      </c>
      <c r="L871" s="45"/>
      <c r="M871" s="212" t="s">
        <v>19</v>
      </c>
      <c r="N871" s="213" t="s">
        <v>43</v>
      </c>
      <c r="O871" s="85"/>
      <c r="P871" s="214">
        <f>O871*H871</f>
        <v>0</v>
      </c>
      <c r="Q871" s="214">
        <v>0</v>
      </c>
      <c r="R871" s="214">
        <f>Q871*H871</f>
        <v>0</v>
      </c>
      <c r="S871" s="214">
        <v>0</v>
      </c>
      <c r="T871" s="215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16" t="s">
        <v>230</v>
      </c>
      <c r="AT871" s="216" t="s">
        <v>130</v>
      </c>
      <c r="AU871" s="216" t="s">
        <v>82</v>
      </c>
      <c r="AY871" s="18" t="s">
        <v>128</v>
      </c>
      <c r="BE871" s="217">
        <f>IF(N871="základní",J871,0)</f>
        <v>0</v>
      </c>
      <c r="BF871" s="217">
        <f>IF(N871="snížená",J871,0)</f>
        <v>0</v>
      </c>
      <c r="BG871" s="217">
        <f>IF(N871="zákl. přenesená",J871,0)</f>
        <v>0</v>
      </c>
      <c r="BH871" s="217">
        <f>IF(N871="sníž. přenesená",J871,0)</f>
        <v>0</v>
      </c>
      <c r="BI871" s="217">
        <f>IF(N871="nulová",J871,0)</f>
        <v>0</v>
      </c>
      <c r="BJ871" s="18" t="s">
        <v>80</v>
      </c>
      <c r="BK871" s="217">
        <f>ROUND(I871*H871,2)</f>
        <v>0</v>
      </c>
      <c r="BL871" s="18" t="s">
        <v>230</v>
      </c>
      <c r="BM871" s="216" t="s">
        <v>1922</v>
      </c>
    </row>
    <row r="872" s="13" customFormat="1">
      <c r="A872" s="13"/>
      <c r="B872" s="223"/>
      <c r="C872" s="224"/>
      <c r="D872" s="225" t="s">
        <v>139</v>
      </c>
      <c r="E872" s="226" t="s">
        <v>19</v>
      </c>
      <c r="F872" s="227" t="s">
        <v>1923</v>
      </c>
      <c r="G872" s="224"/>
      <c r="H872" s="228">
        <v>5</v>
      </c>
      <c r="I872" s="229"/>
      <c r="J872" s="224"/>
      <c r="K872" s="224"/>
      <c r="L872" s="230"/>
      <c r="M872" s="231"/>
      <c r="N872" s="232"/>
      <c r="O872" s="232"/>
      <c r="P872" s="232"/>
      <c r="Q872" s="232"/>
      <c r="R872" s="232"/>
      <c r="S872" s="232"/>
      <c r="T872" s="23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4" t="s">
        <v>139</v>
      </c>
      <c r="AU872" s="234" t="s">
        <v>82</v>
      </c>
      <c r="AV872" s="13" t="s">
        <v>82</v>
      </c>
      <c r="AW872" s="13" t="s">
        <v>34</v>
      </c>
      <c r="AX872" s="13" t="s">
        <v>80</v>
      </c>
      <c r="AY872" s="234" t="s">
        <v>128</v>
      </c>
    </row>
    <row r="873" s="2" customFormat="1" ht="16.5" customHeight="1">
      <c r="A873" s="39"/>
      <c r="B873" s="40"/>
      <c r="C873" s="205" t="s">
        <v>1924</v>
      </c>
      <c r="D873" s="205" t="s">
        <v>130</v>
      </c>
      <c r="E873" s="206" t="s">
        <v>1925</v>
      </c>
      <c r="F873" s="207" t="s">
        <v>1926</v>
      </c>
      <c r="G873" s="208" t="s">
        <v>305</v>
      </c>
      <c r="H873" s="209">
        <v>1</v>
      </c>
      <c r="I873" s="210"/>
      <c r="J873" s="211">
        <f>ROUND(I873*H873,2)</f>
        <v>0</v>
      </c>
      <c r="K873" s="207" t="s">
        <v>19</v>
      </c>
      <c r="L873" s="45"/>
      <c r="M873" s="212" t="s">
        <v>19</v>
      </c>
      <c r="N873" s="213" t="s">
        <v>43</v>
      </c>
      <c r="O873" s="85"/>
      <c r="P873" s="214">
        <f>O873*H873</f>
        <v>0</v>
      </c>
      <c r="Q873" s="214">
        <v>0</v>
      </c>
      <c r="R873" s="214">
        <f>Q873*H873</f>
        <v>0</v>
      </c>
      <c r="S873" s="214">
        <v>0</v>
      </c>
      <c r="T873" s="215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16" t="s">
        <v>230</v>
      </c>
      <c r="AT873" s="216" t="s">
        <v>130</v>
      </c>
      <c r="AU873" s="216" t="s">
        <v>82</v>
      </c>
      <c r="AY873" s="18" t="s">
        <v>128</v>
      </c>
      <c r="BE873" s="217">
        <f>IF(N873="základní",J873,0)</f>
        <v>0</v>
      </c>
      <c r="BF873" s="217">
        <f>IF(N873="snížená",J873,0)</f>
        <v>0</v>
      </c>
      <c r="BG873" s="217">
        <f>IF(N873="zákl. přenesená",J873,0)</f>
        <v>0</v>
      </c>
      <c r="BH873" s="217">
        <f>IF(N873="sníž. přenesená",J873,0)</f>
        <v>0</v>
      </c>
      <c r="BI873" s="217">
        <f>IF(N873="nulová",J873,0)</f>
        <v>0</v>
      </c>
      <c r="BJ873" s="18" t="s">
        <v>80</v>
      </c>
      <c r="BK873" s="217">
        <f>ROUND(I873*H873,2)</f>
        <v>0</v>
      </c>
      <c r="BL873" s="18" t="s">
        <v>230</v>
      </c>
      <c r="BM873" s="216" t="s">
        <v>1927</v>
      </c>
    </row>
    <row r="874" s="13" customFormat="1">
      <c r="A874" s="13"/>
      <c r="B874" s="223"/>
      <c r="C874" s="224"/>
      <c r="D874" s="225" t="s">
        <v>139</v>
      </c>
      <c r="E874" s="226" t="s">
        <v>19</v>
      </c>
      <c r="F874" s="227" t="s">
        <v>1928</v>
      </c>
      <c r="G874" s="224"/>
      <c r="H874" s="228">
        <v>1</v>
      </c>
      <c r="I874" s="229"/>
      <c r="J874" s="224"/>
      <c r="K874" s="224"/>
      <c r="L874" s="230"/>
      <c r="M874" s="231"/>
      <c r="N874" s="232"/>
      <c r="O874" s="232"/>
      <c r="P874" s="232"/>
      <c r="Q874" s="232"/>
      <c r="R874" s="232"/>
      <c r="S874" s="232"/>
      <c r="T874" s="23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4" t="s">
        <v>139</v>
      </c>
      <c r="AU874" s="234" t="s">
        <v>82</v>
      </c>
      <c r="AV874" s="13" t="s">
        <v>82</v>
      </c>
      <c r="AW874" s="13" t="s">
        <v>34</v>
      </c>
      <c r="AX874" s="13" t="s">
        <v>80</v>
      </c>
      <c r="AY874" s="234" t="s">
        <v>128</v>
      </c>
    </row>
    <row r="875" s="2" customFormat="1" ht="16.5" customHeight="1">
      <c r="A875" s="39"/>
      <c r="B875" s="40"/>
      <c r="C875" s="205" t="s">
        <v>1929</v>
      </c>
      <c r="D875" s="205" t="s">
        <v>130</v>
      </c>
      <c r="E875" s="206" t="s">
        <v>1930</v>
      </c>
      <c r="F875" s="207" t="s">
        <v>1931</v>
      </c>
      <c r="G875" s="208" t="s">
        <v>192</v>
      </c>
      <c r="H875" s="209">
        <v>1</v>
      </c>
      <c r="I875" s="210"/>
      <c r="J875" s="211">
        <f>ROUND(I875*H875,2)</f>
        <v>0</v>
      </c>
      <c r="K875" s="207" t="s">
        <v>19</v>
      </c>
      <c r="L875" s="45"/>
      <c r="M875" s="212" t="s">
        <v>19</v>
      </c>
      <c r="N875" s="213" t="s">
        <v>43</v>
      </c>
      <c r="O875" s="85"/>
      <c r="P875" s="214">
        <f>O875*H875</f>
        <v>0</v>
      </c>
      <c r="Q875" s="214">
        <v>0</v>
      </c>
      <c r="R875" s="214">
        <f>Q875*H875</f>
        <v>0</v>
      </c>
      <c r="S875" s="214">
        <v>0</v>
      </c>
      <c r="T875" s="215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16" t="s">
        <v>230</v>
      </c>
      <c r="AT875" s="216" t="s">
        <v>130</v>
      </c>
      <c r="AU875" s="216" t="s">
        <v>82</v>
      </c>
      <c r="AY875" s="18" t="s">
        <v>128</v>
      </c>
      <c r="BE875" s="217">
        <f>IF(N875="základní",J875,0)</f>
        <v>0</v>
      </c>
      <c r="BF875" s="217">
        <f>IF(N875="snížená",J875,0)</f>
        <v>0</v>
      </c>
      <c r="BG875" s="217">
        <f>IF(N875="zákl. přenesená",J875,0)</f>
        <v>0</v>
      </c>
      <c r="BH875" s="217">
        <f>IF(N875="sníž. přenesená",J875,0)</f>
        <v>0</v>
      </c>
      <c r="BI875" s="217">
        <f>IF(N875="nulová",J875,0)</f>
        <v>0</v>
      </c>
      <c r="BJ875" s="18" t="s">
        <v>80</v>
      </c>
      <c r="BK875" s="217">
        <f>ROUND(I875*H875,2)</f>
        <v>0</v>
      </c>
      <c r="BL875" s="18" t="s">
        <v>230</v>
      </c>
      <c r="BM875" s="216" t="s">
        <v>1932</v>
      </c>
    </row>
    <row r="876" s="2" customFormat="1" ht="16.5" customHeight="1">
      <c r="A876" s="39"/>
      <c r="B876" s="40"/>
      <c r="C876" s="205" t="s">
        <v>1933</v>
      </c>
      <c r="D876" s="205" t="s">
        <v>130</v>
      </c>
      <c r="E876" s="206" t="s">
        <v>1934</v>
      </c>
      <c r="F876" s="207" t="s">
        <v>1935</v>
      </c>
      <c r="G876" s="208" t="s">
        <v>192</v>
      </c>
      <c r="H876" s="209">
        <v>1</v>
      </c>
      <c r="I876" s="210"/>
      <c r="J876" s="211">
        <f>ROUND(I876*H876,2)</f>
        <v>0</v>
      </c>
      <c r="K876" s="207" t="s">
        <v>19</v>
      </c>
      <c r="L876" s="45"/>
      <c r="M876" s="212" t="s">
        <v>19</v>
      </c>
      <c r="N876" s="213" t="s">
        <v>43</v>
      </c>
      <c r="O876" s="85"/>
      <c r="P876" s="214">
        <f>O876*H876</f>
        <v>0</v>
      </c>
      <c r="Q876" s="214">
        <v>0</v>
      </c>
      <c r="R876" s="214">
        <f>Q876*H876</f>
        <v>0</v>
      </c>
      <c r="S876" s="214">
        <v>0</v>
      </c>
      <c r="T876" s="215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16" t="s">
        <v>230</v>
      </c>
      <c r="AT876" s="216" t="s">
        <v>130</v>
      </c>
      <c r="AU876" s="216" t="s">
        <v>82</v>
      </c>
      <c r="AY876" s="18" t="s">
        <v>128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8" t="s">
        <v>80</v>
      </c>
      <c r="BK876" s="217">
        <f>ROUND(I876*H876,2)</f>
        <v>0</v>
      </c>
      <c r="BL876" s="18" t="s">
        <v>230</v>
      </c>
      <c r="BM876" s="216" t="s">
        <v>1936</v>
      </c>
    </row>
    <row r="877" s="2" customFormat="1" ht="16.5" customHeight="1">
      <c r="A877" s="39"/>
      <c r="B877" s="40"/>
      <c r="C877" s="205" t="s">
        <v>1937</v>
      </c>
      <c r="D877" s="205" t="s">
        <v>130</v>
      </c>
      <c r="E877" s="206" t="s">
        <v>1938</v>
      </c>
      <c r="F877" s="207" t="s">
        <v>1939</v>
      </c>
      <c r="G877" s="208" t="s">
        <v>305</v>
      </c>
      <c r="H877" s="209">
        <v>4</v>
      </c>
      <c r="I877" s="210"/>
      <c r="J877" s="211">
        <f>ROUND(I877*H877,2)</f>
        <v>0</v>
      </c>
      <c r="K877" s="207" t="s">
        <v>19</v>
      </c>
      <c r="L877" s="45"/>
      <c r="M877" s="212" t="s">
        <v>19</v>
      </c>
      <c r="N877" s="213" t="s">
        <v>43</v>
      </c>
      <c r="O877" s="85"/>
      <c r="P877" s="214">
        <f>O877*H877</f>
        <v>0</v>
      </c>
      <c r="Q877" s="214">
        <v>0</v>
      </c>
      <c r="R877" s="214">
        <f>Q877*H877</f>
        <v>0</v>
      </c>
      <c r="S877" s="214">
        <v>0</v>
      </c>
      <c r="T877" s="215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16" t="s">
        <v>230</v>
      </c>
      <c r="AT877" s="216" t="s">
        <v>130</v>
      </c>
      <c r="AU877" s="216" t="s">
        <v>82</v>
      </c>
      <c r="AY877" s="18" t="s">
        <v>128</v>
      </c>
      <c r="BE877" s="217">
        <f>IF(N877="základní",J877,0)</f>
        <v>0</v>
      </c>
      <c r="BF877" s="217">
        <f>IF(N877="snížená",J877,0)</f>
        <v>0</v>
      </c>
      <c r="BG877" s="217">
        <f>IF(N877="zákl. přenesená",J877,0)</f>
        <v>0</v>
      </c>
      <c r="BH877" s="217">
        <f>IF(N877="sníž. přenesená",J877,0)</f>
        <v>0</v>
      </c>
      <c r="BI877" s="217">
        <f>IF(N877="nulová",J877,0)</f>
        <v>0</v>
      </c>
      <c r="BJ877" s="18" t="s">
        <v>80</v>
      </c>
      <c r="BK877" s="217">
        <f>ROUND(I877*H877,2)</f>
        <v>0</v>
      </c>
      <c r="BL877" s="18" t="s">
        <v>230</v>
      </c>
      <c r="BM877" s="216" t="s">
        <v>1940</v>
      </c>
    </row>
    <row r="878" s="2" customFormat="1" ht="16.5" customHeight="1">
      <c r="A878" s="39"/>
      <c r="B878" s="40"/>
      <c r="C878" s="205" t="s">
        <v>1941</v>
      </c>
      <c r="D878" s="205" t="s">
        <v>130</v>
      </c>
      <c r="E878" s="206" t="s">
        <v>1942</v>
      </c>
      <c r="F878" s="207" t="s">
        <v>1943</v>
      </c>
      <c r="G878" s="208" t="s">
        <v>305</v>
      </c>
      <c r="H878" s="209">
        <v>5</v>
      </c>
      <c r="I878" s="210"/>
      <c r="J878" s="211">
        <f>ROUND(I878*H878,2)</f>
        <v>0</v>
      </c>
      <c r="K878" s="207" t="s">
        <v>19</v>
      </c>
      <c r="L878" s="45"/>
      <c r="M878" s="212" t="s">
        <v>19</v>
      </c>
      <c r="N878" s="213" t="s">
        <v>43</v>
      </c>
      <c r="O878" s="85"/>
      <c r="P878" s="214">
        <f>O878*H878</f>
        <v>0</v>
      </c>
      <c r="Q878" s="214">
        <v>0</v>
      </c>
      <c r="R878" s="214">
        <f>Q878*H878</f>
        <v>0</v>
      </c>
      <c r="S878" s="214">
        <v>0</v>
      </c>
      <c r="T878" s="215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16" t="s">
        <v>230</v>
      </c>
      <c r="AT878" s="216" t="s">
        <v>130</v>
      </c>
      <c r="AU878" s="216" t="s">
        <v>82</v>
      </c>
      <c r="AY878" s="18" t="s">
        <v>128</v>
      </c>
      <c r="BE878" s="217">
        <f>IF(N878="základní",J878,0)</f>
        <v>0</v>
      </c>
      <c r="BF878" s="217">
        <f>IF(N878="snížená",J878,0)</f>
        <v>0</v>
      </c>
      <c r="BG878" s="217">
        <f>IF(N878="zákl. přenesená",J878,0)</f>
        <v>0</v>
      </c>
      <c r="BH878" s="217">
        <f>IF(N878="sníž. přenesená",J878,0)</f>
        <v>0</v>
      </c>
      <c r="BI878" s="217">
        <f>IF(N878="nulová",J878,0)</f>
        <v>0</v>
      </c>
      <c r="BJ878" s="18" t="s">
        <v>80</v>
      </c>
      <c r="BK878" s="217">
        <f>ROUND(I878*H878,2)</f>
        <v>0</v>
      </c>
      <c r="BL878" s="18" t="s">
        <v>230</v>
      </c>
      <c r="BM878" s="216" t="s">
        <v>1944</v>
      </c>
    </row>
    <row r="879" s="13" customFormat="1">
      <c r="A879" s="13"/>
      <c r="B879" s="223"/>
      <c r="C879" s="224"/>
      <c r="D879" s="225" t="s">
        <v>139</v>
      </c>
      <c r="E879" s="226" t="s">
        <v>19</v>
      </c>
      <c r="F879" s="227" t="s">
        <v>1945</v>
      </c>
      <c r="G879" s="224"/>
      <c r="H879" s="228">
        <v>1</v>
      </c>
      <c r="I879" s="229"/>
      <c r="J879" s="224"/>
      <c r="K879" s="224"/>
      <c r="L879" s="230"/>
      <c r="M879" s="231"/>
      <c r="N879" s="232"/>
      <c r="O879" s="232"/>
      <c r="P879" s="232"/>
      <c r="Q879" s="232"/>
      <c r="R879" s="232"/>
      <c r="S879" s="232"/>
      <c r="T879" s="23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4" t="s">
        <v>139</v>
      </c>
      <c r="AU879" s="234" t="s">
        <v>82</v>
      </c>
      <c r="AV879" s="13" t="s">
        <v>82</v>
      </c>
      <c r="AW879" s="13" t="s">
        <v>34</v>
      </c>
      <c r="AX879" s="13" t="s">
        <v>72</v>
      </c>
      <c r="AY879" s="234" t="s">
        <v>128</v>
      </c>
    </row>
    <row r="880" s="13" customFormat="1">
      <c r="A880" s="13"/>
      <c r="B880" s="223"/>
      <c r="C880" s="224"/>
      <c r="D880" s="225" t="s">
        <v>139</v>
      </c>
      <c r="E880" s="226" t="s">
        <v>19</v>
      </c>
      <c r="F880" s="227" t="s">
        <v>1946</v>
      </c>
      <c r="G880" s="224"/>
      <c r="H880" s="228">
        <v>4</v>
      </c>
      <c r="I880" s="229"/>
      <c r="J880" s="224"/>
      <c r="K880" s="224"/>
      <c r="L880" s="230"/>
      <c r="M880" s="231"/>
      <c r="N880" s="232"/>
      <c r="O880" s="232"/>
      <c r="P880" s="232"/>
      <c r="Q880" s="232"/>
      <c r="R880" s="232"/>
      <c r="S880" s="232"/>
      <c r="T880" s="23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4" t="s">
        <v>139</v>
      </c>
      <c r="AU880" s="234" t="s">
        <v>82</v>
      </c>
      <c r="AV880" s="13" t="s">
        <v>82</v>
      </c>
      <c r="AW880" s="13" t="s">
        <v>34</v>
      </c>
      <c r="AX880" s="13" t="s">
        <v>72</v>
      </c>
      <c r="AY880" s="234" t="s">
        <v>128</v>
      </c>
    </row>
    <row r="881" s="14" customFormat="1">
      <c r="A881" s="14"/>
      <c r="B881" s="235"/>
      <c r="C881" s="236"/>
      <c r="D881" s="225" t="s">
        <v>139</v>
      </c>
      <c r="E881" s="237" t="s">
        <v>19</v>
      </c>
      <c r="F881" s="238" t="s">
        <v>153</v>
      </c>
      <c r="G881" s="236"/>
      <c r="H881" s="239">
        <v>5</v>
      </c>
      <c r="I881" s="240"/>
      <c r="J881" s="236"/>
      <c r="K881" s="236"/>
      <c r="L881" s="241"/>
      <c r="M881" s="242"/>
      <c r="N881" s="243"/>
      <c r="O881" s="243"/>
      <c r="P881" s="243"/>
      <c r="Q881" s="243"/>
      <c r="R881" s="243"/>
      <c r="S881" s="243"/>
      <c r="T881" s="24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5" t="s">
        <v>139</v>
      </c>
      <c r="AU881" s="245" t="s">
        <v>82</v>
      </c>
      <c r="AV881" s="14" t="s">
        <v>135</v>
      </c>
      <c r="AW881" s="14" t="s">
        <v>34</v>
      </c>
      <c r="AX881" s="14" t="s">
        <v>80</v>
      </c>
      <c r="AY881" s="245" t="s">
        <v>128</v>
      </c>
    </row>
    <row r="882" s="2" customFormat="1" ht="16.5" customHeight="1">
      <c r="A882" s="39"/>
      <c r="B882" s="40"/>
      <c r="C882" s="205" t="s">
        <v>1947</v>
      </c>
      <c r="D882" s="205" t="s">
        <v>130</v>
      </c>
      <c r="E882" s="206" t="s">
        <v>1948</v>
      </c>
      <c r="F882" s="207" t="s">
        <v>1949</v>
      </c>
      <c r="G882" s="208" t="s">
        <v>305</v>
      </c>
      <c r="H882" s="209">
        <v>3</v>
      </c>
      <c r="I882" s="210"/>
      <c r="J882" s="211">
        <f>ROUND(I882*H882,2)</f>
        <v>0</v>
      </c>
      <c r="K882" s="207" t="s">
        <v>19</v>
      </c>
      <c r="L882" s="45"/>
      <c r="M882" s="212" t="s">
        <v>19</v>
      </c>
      <c r="N882" s="213" t="s">
        <v>43</v>
      </c>
      <c r="O882" s="85"/>
      <c r="P882" s="214">
        <f>O882*H882</f>
        <v>0</v>
      </c>
      <c r="Q882" s="214">
        <v>0</v>
      </c>
      <c r="R882" s="214">
        <f>Q882*H882</f>
        <v>0</v>
      </c>
      <c r="S882" s="214">
        <v>0</v>
      </c>
      <c r="T882" s="215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16" t="s">
        <v>230</v>
      </c>
      <c r="AT882" s="216" t="s">
        <v>130</v>
      </c>
      <c r="AU882" s="216" t="s">
        <v>82</v>
      </c>
      <c r="AY882" s="18" t="s">
        <v>128</v>
      </c>
      <c r="BE882" s="217">
        <f>IF(N882="základní",J882,0)</f>
        <v>0</v>
      </c>
      <c r="BF882" s="217">
        <f>IF(N882="snížená",J882,0)</f>
        <v>0</v>
      </c>
      <c r="BG882" s="217">
        <f>IF(N882="zákl. přenesená",J882,0)</f>
        <v>0</v>
      </c>
      <c r="BH882" s="217">
        <f>IF(N882="sníž. přenesená",J882,0)</f>
        <v>0</v>
      </c>
      <c r="BI882" s="217">
        <f>IF(N882="nulová",J882,0)</f>
        <v>0</v>
      </c>
      <c r="BJ882" s="18" t="s">
        <v>80</v>
      </c>
      <c r="BK882" s="217">
        <f>ROUND(I882*H882,2)</f>
        <v>0</v>
      </c>
      <c r="BL882" s="18" t="s">
        <v>230</v>
      </c>
      <c r="BM882" s="216" t="s">
        <v>1950</v>
      </c>
    </row>
    <row r="883" s="13" customFormat="1">
      <c r="A883" s="13"/>
      <c r="B883" s="223"/>
      <c r="C883" s="224"/>
      <c r="D883" s="225" t="s">
        <v>139</v>
      </c>
      <c r="E883" s="226" t="s">
        <v>19</v>
      </c>
      <c r="F883" s="227" t="s">
        <v>1951</v>
      </c>
      <c r="G883" s="224"/>
      <c r="H883" s="228">
        <v>1</v>
      </c>
      <c r="I883" s="229"/>
      <c r="J883" s="224"/>
      <c r="K883" s="224"/>
      <c r="L883" s="230"/>
      <c r="M883" s="231"/>
      <c r="N883" s="232"/>
      <c r="O883" s="232"/>
      <c r="P883" s="232"/>
      <c r="Q883" s="232"/>
      <c r="R883" s="232"/>
      <c r="S883" s="232"/>
      <c r="T883" s="23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4" t="s">
        <v>139</v>
      </c>
      <c r="AU883" s="234" t="s">
        <v>82</v>
      </c>
      <c r="AV883" s="13" t="s">
        <v>82</v>
      </c>
      <c r="AW883" s="13" t="s">
        <v>34</v>
      </c>
      <c r="AX883" s="13" t="s">
        <v>72</v>
      </c>
      <c r="AY883" s="234" t="s">
        <v>128</v>
      </c>
    </row>
    <row r="884" s="13" customFormat="1">
      <c r="A884" s="13"/>
      <c r="B884" s="223"/>
      <c r="C884" s="224"/>
      <c r="D884" s="225" t="s">
        <v>139</v>
      </c>
      <c r="E884" s="226" t="s">
        <v>19</v>
      </c>
      <c r="F884" s="227" t="s">
        <v>1952</v>
      </c>
      <c r="G884" s="224"/>
      <c r="H884" s="228">
        <v>2</v>
      </c>
      <c r="I884" s="229"/>
      <c r="J884" s="224"/>
      <c r="K884" s="224"/>
      <c r="L884" s="230"/>
      <c r="M884" s="231"/>
      <c r="N884" s="232"/>
      <c r="O884" s="232"/>
      <c r="P884" s="232"/>
      <c r="Q884" s="232"/>
      <c r="R884" s="232"/>
      <c r="S884" s="232"/>
      <c r="T884" s="23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4" t="s">
        <v>139</v>
      </c>
      <c r="AU884" s="234" t="s">
        <v>82</v>
      </c>
      <c r="AV884" s="13" t="s">
        <v>82</v>
      </c>
      <c r="AW884" s="13" t="s">
        <v>34</v>
      </c>
      <c r="AX884" s="13" t="s">
        <v>72</v>
      </c>
      <c r="AY884" s="234" t="s">
        <v>128</v>
      </c>
    </row>
    <row r="885" s="14" customFormat="1">
      <c r="A885" s="14"/>
      <c r="B885" s="235"/>
      <c r="C885" s="236"/>
      <c r="D885" s="225" t="s">
        <v>139</v>
      </c>
      <c r="E885" s="237" t="s">
        <v>19</v>
      </c>
      <c r="F885" s="238" t="s">
        <v>153</v>
      </c>
      <c r="G885" s="236"/>
      <c r="H885" s="239">
        <v>3</v>
      </c>
      <c r="I885" s="240"/>
      <c r="J885" s="236"/>
      <c r="K885" s="236"/>
      <c r="L885" s="241"/>
      <c r="M885" s="242"/>
      <c r="N885" s="243"/>
      <c r="O885" s="243"/>
      <c r="P885" s="243"/>
      <c r="Q885" s="243"/>
      <c r="R885" s="243"/>
      <c r="S885" s="243"/>
      <c r="T885" s="24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5" t="s">
        <v>139</v>
      </c>
      <c r="AU885" s="245" t="s">
        <v>82</v>
      </c>
      <c r="AV885" s="14" t="s">
        <v>135</v>
      </c>
      <c r="AW885" s="14" t="s">
        <v>34</v>
      </c>
      <c r="AX885" s="14" t="s">
        <v>80</v>
      </c>
      <c r="AY885" s="245" t="s">
        <v>128</v>
      </c>
    </row>
    <row r="886" s="2" customFormat="1" ht="16.5" customHeight="1">
      <c r="A886" s="39"/>
      <c r="B886" s="40"/>
      <c r="C886" s="205" t="s">
        <v>1953</v>
      </c>
      <c r="D886" s="205" t="s">
        <v>130</v>
      </c>
      <c r="E886" s="206" t="s">
        <v>1954</v>
      </c>
      <c r="F886" s="207" t="s">
        <v>1955</v>
      </c>
      <c r="G886" s="208" t="s">
        <v>305</v>
      </c>
      <c r="H886" s="209">
        <v>1</v>
      </c>
      <c r="I886" s="210"/>
      <c r="J886" s="211">
        <f>ROUND(I886*H886,2)</f>
        <v>0</v>
      </c>
      <c r="K886" s="207" t="s">
        <v>19</v>
      </c>
      <c r="L886" s="45"/>
      <c r="M886" s="212" t="s">
        <v>19</v>
      </c>
      <c r="N886" s="213" t="s">
        <v>43</v>
      </c>
      <c r="O886" s="85"/>
      <c r="P886" s="214">
        <f>O886*H886</f>
        <v>0</v>
      </c>
      <c r="Q886" s="214">
        <v>0</v>
      </c>
      <c r="R886" s="214">
        <f>Q886*H886</f>
        <v>0</v>
      </c>
      <c r="S886" s="214">
        <v>0</v>
      </c>
      <c r="T886" s="215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16" t="s">
        <v>230</v>
      </c>
      <c r="AT886" s="216" t="s">
        <v>130</v>
      </c>
      <c r="AU886" s="216" t="s">
        <v>82</v>
      </c>
      <c r="AY886" s="18" t="s">
        <v>128</v>
      </c>
      <c r="BE886" s="217">
        <f>IF(N886="základní",J886,0)</f>
        <v>0</v>
      </c>
      <c r="BF886" s="217">
        <f>IF(N886="snížená",J886,0)</f>
        <v>0</v>
      </c>
      <c r="BG886" s="217">
        <f>IF(N886="zákl. přenesená",J886,0)</f>
        <v>0</v>
      </c>
      <c r="BH886" s="217">
        <f>IF(N886="sníž. přenesená",J886,0)</f>
        <v>0</v>
      </c>
      <c r="BI886" s="217">
        <f>IF(N886="nulová",J886,0)</f>
        <v>0</v>
      </c>
      <c r="BJ886" s="18" t="s">
        <v>80</v>
      </c>
      <c r="BK886" s="217">
        <f>ROUND(I886*H886,2)</f>
        <v>0</v>
      </c>
      <c r="BL886" s="18" t="s">
        <v>230</v>
      </c>
      <c r="BM886" s="216" t="s">
        <v>1956</v>
      </c>
    </row>
    <row r="887" s="2" customFormat="1" ht="16.5" customHeight="1">
      <c r="A887" s="39"/>
      <c r="B887" s="40"/>
      <c r="C887" s="205" t="s">
        <v>1957</v>
      </c>
      <c r="D887" s="205" t="s">
        <v>130</v>
      </c>
      <c r="E887" s="206" t="s">
        <v>1958</v>
      </c>
      <c r="F887" s="207" t="s">
        <v>1959</v>
      </c>
      <c r="G887" s="208" t="s">
        <v>305</v>
      </c>
      <c r="H887" s="209">
        <v>1</v>
      </c>
      <c r="I887" s="210"/>
      <c r="J887" s="211">
        <f>ROUND(I887*H887,2)</f>
        <v>0</v>
      </c>
      <c r="K887" s="207" t="s">
        <v>19</v>
      </c>
      <c r="L887" s="45"/>
      <c r="M887" s="212" t="s">
        <v>19</v>
      </c>
      <c r="N887" s="213" t="s">
        <v>43</v>
      </c>
      <c r="O887" s="85"/>
      <c r="P887" s="214">
        <f>O887*H887</f>
        <v>0</v>
      </c>
      <c r="Q887" s="214">
        <v>0</v>
      </c>
      <c r="R887" s="214">
        <f>Q887*H887</f>
        <v>0</v>
      </c>
      <c r="S887" s="214">
        <v>0</v>
      </c>
      <c r="T887" s="215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16" t="s">
        <v>230</v>
      </c>
      <c r="AT887" s="216" t="s">
        <v>130</v>
      </c>
      <c r="AU887" s="216" t="s">
        <v>82</v>
      </c>
      <c r="AY887" s="18" t="s">
        <v>128</v>
      </c>
      <c r="BE887" s="217">
        <f>IF(N887="základní",J887,0)</f>
        <v>0</v>
      </c>
      <c r="BF887" s="217">
        <f>IF(N887="snížená",J887,0)</f>
        <v>0</v>
      </c>
      <c r="BG887" s="217">
        <f>IF(N887="zákl. přenesená",J887,0)</f>
        <v>0</v>
      </c>
      <c r="BH887" s="217">
        <f>IF(N887="sníž. přenesená",J887,0)</f>
        <v>0</v>
      </c>
      <c r="BI887" s="217">
        <f>IF(N887="nulová",J887,0)</f>
        <v>0</v>
      </c>
      <c r="BJ887" s="18" t="s">
        <v>80</v>
      </c>
      <c r="BK887" s="217">
        <f>ROUND(I887*H887,2)</f>
        <v>0</v>
      </c>
      <c r="BL887" s="18" t="s">
        <v>230</v>
      </c>
      <c r="BM887" s="216" t="s">
        <v>1960</v>
      </c>
    </row>
    <row r="888" s="2" customFormat="1" ht="16.5" customHeight="1">
      <c r="A888" s="39"/>
      <c r="B888" s="40"/>
      <c r="C888" s="205" t="s">
        <v>1961</v>
      </c>
      <c r="D888" s="205" t="s">
        <v>130</v>
      </c>
      <c r="E888" s="206" t="s">
        <v>1962</v>
      </c>
      <c r="F888" s="207" t="s">
        <v>1963</v>
      </c>
      <c r="G888" s="208" t="s">
        <v>305</v>
      </c>
      <c r="H888" s="209">
        <v>1</v>
      </c>
      <c r="I888" s="210"/>
      <c r="J888" s="211">
        <f>ROUND(I888*H888,2)</f>
        <v>0</v>
      </c>
      <c r="K888" s="207" t="s">
        <v>19</v>
      </c>
      <c r="L888" s="45"/>
      <c r="M888" s="212" t="s">
        <v>19</v>
      </c>
      <c r="N888" s="213" t="s">
        <v>43</v>
      </c>
      <c r="O888" s="85"/>
      <c r="P888" s="214">
        <f>O888*H888</f>
        <v>0</v>
      </c>
      <c r="Q888" s="214">
        <v>0</v>
      </c>
      <c r="R888" s="214">
        <f>Q888*H888</f>
        <v>0</v>
      </c>
      <c r="S888" s="214">
        <v>0</v>
      </c>
      <c r="T888" s="215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16" t="s">
        <v>230</v>
      </c>
      <c r="AT888" s="216" t="s">
        <v>130</v>
      </c>
      <c r="AU888" s="216" t="s">
        <v>82</v>
      </c>
      <c r="AY888" s="18" t="s">
        <v>128</v>
      </c>
      <c r="BE888" s="217">
        <f>IF(N888="základní",J888,0)</f>
        <v>0</v>
      </c>
      <c r="BF888" s="217">
        <f>IF(N888="snížená",J888,0)</f>
        <v>0</v>
      </c>
      <c r="BG888" s="217">
        <f>IF(N888="zákl. přenesená",J888,0)</f>
        <v>0</v>
      </c>
      <c r="BH888" s="217">
        <f>IF(N888="sníž. přenesená",J888,0)</f>
        <v>0</v>
      </c>
      <c r="BI888" s="217">
        <f>IF(N888="nulová",J888,0)</f>
        <v>0</v>
      </c>
      <c r="BJ888" s="18" t="s">
        <v>80</v>
      </c>
      <c r="BK888" s="217">
        <f>ROUND(I888*H888,2)</f>
        <v>0</v>
      </c>
      <c r="BL888" s="18" t="s">
        <v>230</v>
      </c>
      <c r="BM888" s="216" t="s">
        <v>1964</v>
      </c>
    </row>
    <row r="889" s="2" customFormat="1" ht="21.75" customHeight="1">
      <c r="A889" s="39"/>
      <c r="B889" s="40"/>
      <c r="C889" s="205" t="s">
        <v>1965</v>
      </c>
      <c r="D889" s="205" t="s">
        <v>130</v>
      </c>
      <c r="E889" s="206" t="s">
        <v>1966</v>
      </c>
      <c r="F889" s="207" t="s">
        <v>1967</v>
      </c>
      <c r="G889" s="208" t="s">
        <v>305</v>
      </c>
      <c r="H889" s="209">
        <v>1</v>
      </c>
      <c r="I889" s="210"/>
      <c r="J889" s="211">
        <f>ROUND(I889*H889,2)</f>
        <v>0</v>
      </c>
      <c r="K889" s="207" t="s">
        <v>19</v>
      </c>
      <c r="L889" s="45"/>
      <c r="M889" s="212" t="s">
        <v>19</v>
      </c>
      <c r="N889" s="213" t="s">
        <v>43</v>
      </c>
      <c r="O889" s="85"/>
      <c r="P889" s="214">
        <f>O889*H889</f>
        <v>0</v>
      </c>
      <c r="Q889" s="214">
        <v>0</v>
      </c>
      <c r="R889" s="214">
        <f>Q889*H889</f>
        <v>0</v>
      </c>
      <c r="S889" s="214">
        <v>0</v>
      </c>
      <c r="T889" s="215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16" t="s">
        <v>230</v>
      </c>
      <c r="AT889" s="216" t="s">
        <v>130</v>
      </c>
      <c r="AU889" s="216" t="s">
        <v>82</v>
      </c>
      <c r="AY889" s="18" t="s">
        <v>128</v>
      </c>
      <c r="BE889" s="217">
        <f>IF(N889="základní",J889,0)</f>
        <v>0</v>
      </c>
      <c r="BF889" s="217">
        <f>IF(N889="snížená",J889,0)</f>
        <v>0</v>
      </c>
      <c r="BG889" s="217">
        <f>IF(N889="zákl. přenesená",J889,0)</f>
        <v>0</v>
      </c>
      <c r="BH889" s="217">
        <f>IF(N889="sníž. přenesená",J889,0)</f>
        <v>0</v>
      </c>
      <c r="BI889" s="217">
        <f>IF(N889="nulová",J889,0)</f>
        <v>0</v>
      </c>
      <c r="BJ889" s="18" t="s">
        <v>80</v>
      </c>
      <c r="BK889" s="217">
        <f>ROUND(I889*H889,2)</f>
        <v>0</v>
      </c>
      <c r="BL889" s="18" t="s">
        <v>230</v>
      </c>
      <c r="BM889" s="216" t="s">
        <v>1968</v>
      </c>
    </row>
    <row r="890" s="2" customFormat="1" ht="21.75" customHeight="1">
      <c r="A890" s="39"/>
      <c r="B890" s="40"/>
      <c r="C890" s="205" t="s">
        <v>1969</v>
      </c>
      <c r="D890" s="205" t="s">
        <v>130</v>
      </c>
      <c r="E890" s="206" t="s">
        <v>1970</v>
      </c>
      <c r="F890" s="207" t="s">
        <v>1971</v>
      </c>
      <c r="G890" s="208" t="s">
        <v>305</v>
      </c>
      <c r="H890" s="209">
        <v>1</v>
      </c>
      <c r="I890" s="210"/>
      <c r="J890" s="211">
        <f>ROUND(I890*H890,2)</f>
        <v>0</v>
      </c>
      <c r="K890" s="207" t="s">
        <v>19</v>
      </c>
      <c r="L890" s="45"/>
      <c r="M890" s="212" t="s">
        <v>19</v>
      </c>
      <c r="N890" s="213" t="s">
        <v>43</v>
      </c>
      <c r="O890" s="85"/>
      <c r="P890" s="214">
        <f>O890*H890</f>
        <v>0</v>
      </c>
      <c r="Q890" s="214">
        <v>0</v>
      </c>
      <c r="R890" s="214">
        <f>Q890*H890</f>
        <v>0</v>
      </c>
      <c r="S890" s="214">
        <v>0</v>
      </c>
      <c r="T890" s="215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16" t="s">
        <v>230</v>
      </c>
      <c r="AT890" s="216" t="s">
        <v>130</v>
      </c>
      <c r="AU890" s="216" t="s">
        <v>82</v>
      </c>
      <c r="AY890" s="18" t="s">
        <v>128</v>
      </c>
      <c r="BE890" s="217">
        <f>IF(N890="základní",J890,0)</f>
        <v>0</v>
      </c>
      <c r="BF890" s="217">
        <f>IF(N890="snížená",J890,0)</f>
        <v>0</v>
      </c>
      <c r="BG890" s="217">
        <f>IF(N890="zákl. přenesená",J890,0)</f>
        <v>0</v>
      </c>
      <c r="BH890" s="217">
        <f>IF(N890="sníž. přenesená",J890,0)</f>
        <v>0</v>
      </c>
      <c r="BI890" s="217">
        <f>IF(N890="nulová",J890,0)</f>
        <v>0</v>
      </c>
      <c r="BJ890" s="18" t="s">
        <v>80</v>
      </c>
      <c r="BK890" s="217">
        <f>ROUND(I890*H890,2)</f>
        <v>0</v>
      </c>
      <c r="BL890" s="18" t="s">
        <v>230</v>
      </c>
      <c r="BM890" s="216" t="s">
        <v>1972</v>
      </c>
    </row>
    <row r="891" s="2" customFormat="1" ht="16.5" customHeight="1">
      <c r="A891" s="39"/>
      <c r="B891" s="40"/>
      <c r="C891" s="205" t="s">
        <v>1973</v>
      </c>
      <c r="D891" s="205" t="s">
        <v>130</v>
      </c>
      <c r="E891" s="206" t="s">
        <v>1974</v>
      </c>
      <c r="F891" s="207" t="s">
        <v>1975</v>
      </c>
      <c r="G891" s="208" t="s">
        <v>305</v>
      </c>
      <c r="H891" s="209">
        <v>1</v>
      </c>
      <c r="I891" s="210"/>
      <c r="J891" s="211">
        <f>ROUND(I891*H891,2)</f>
        <v>0</v>
      </c>
      <c r="K891" s="207" t="s">
        <v>19</v>
      </c>
      <c r="L891" s="45"/>
      <c r="M891" s="212" t="s">
        <v>19</v>
      </c>
      <c r="N891" s="213" t="s">
        <v>43</v>
      </c>
      <c r="O891" s="85"/>
      <c r="P891" s="214">
        <f>O891*H891</f>
        <v>0</v>
      </c>
      <c r="Q891" s="214">
        <v>0</v>
      </c>
      <c r="R891" s="214">
        <f>Q891*H891</f>
        <v>0</v>
      </c>
      <c r="S891" s="214">
        <v>0</v>
      </c>
      <c r="T891" s="215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16" t="s">
        <v>230</v>
      </c>
      <c r="AT891" s="216" t="s">
        <v>130</v>
      </c>
      <c r="AU891" s="216" t="s">
        <v>82</v>
      </c>
      <c r="AY891" s="18" t="s">
        <v>128</v>
      </c>
      <c r="BE891" s="217">
        <f>IF(N891="základní",J891,0)</f>
        <v>0</v>
      </c>
      <c r="BF891" s="217">
        <f>IF(N891="snížená",J891,0)</f>
        <v>0</v>
      </c>
      <c r="BG891" s="217">
        <f>IF(N891="zákl. přenesená",J891,0)</f>
        <v>0</v>
      </c>
      <c r="BH891" s="217">
        <f>IF(N891="sníž. přenesená",J891,0)</f>
        <v>0</v>
      </c>
      <c r="BI891" s="217">
        <f>IF(N891="nulová",J891,0)</f>
        <v>0</v>
      </c>
      <c r="BJ891" s="18" t="s">
        <v>80</v>
      </c>
      <c r="BK891" s="217">
        <f>ROUND(I891*H891,2)</f>
        <v>0</v>
      </c>
      <c r="BL891" s="18" t="s">
        <v>230</v>
      </c>
      <c r="BM891" s="216" t="s">
        <v>1976</v>
      </c>
    </row>
    <row r="892" s="13" customFormat="1">
      <c r="A892" s="13"/>
      <c r="B892" s="223"/>
      <c r="C892" s="224"/>
      <c r="D892" s="225" t="s">
        <v>139</v>
      </c>
      <c r="E892" s="226" t="s">
        <v>19</v>
      </c>
      <c r="F892" s="227" t="s">
        <v>1977</v>
      </c>
      <c r="G892" s="224"/>
      <c r="H892" s="228">
        <v>1</v>
      </c>
      <c r="I892" s="229"/>
      <c r="J892" s="224"/>
      <c r="K892" s="224"/>
      <c r="L892" s="230"/>
      <c r="M892" s="231"/>
      <c r="N892" s="232"/>
      <c r="O892" s="232"/>
      <c r="P892" s="232"/>
      <c r="Q892" s="232"/>
      <c r="R892" s="232"/>
      <c r="S892" s="232"/>
      <c r="T892" s="23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4" t="s">
        <v>139</v>
      </c>
      <c r="AU892" s="234" t="s">
        <v>82</v>
      </c>
      <c r="AV892" s="13" t="s">
        <v>82</v>
      </c>
      <c r="AW892" s="13" t="s">
        <v>34</v>
      </c>
      <c r="AX892" s="13" t="s">
        <v>80</v>
      </c>
      <c r="AY892" s="234" t="s">
        <v>128</v>
      </c>
    </row>
    <row r="893" s="2" customFormat="1" ht="24.15" customHeight="1">
      <c r="A893" s="39"/>
      <c r="B893" s="40"/>
      <c r="C893" s="205" t="s">
        <v>1978</v>
      </c>
      <c r="D893" s="205" t="s">
        <v>130</v>
      </c>
      <c r="E893" s="206" t="s">
        <v>1979</v>
      </c>
      <c r="F893" s="207" t="s">
        <v>1980</v>
      </c>
      <c r="G893" s="208" t="s">
        <v>426</v>
      </c>
      <c r="H893" s="256"/>
      <c r="I893" s="210"/>
      <c r="J893" s="211">
        <f>ROUND(I893*H893,2)</f>
        <v>0</v>
      </c>
      <c r="K893" s="207" t="s">
        <v>134</v>
      </c>
      <c r="L893" s="45"/>
      <c r="M893" s="212" t="s">
        <v>19</v>
      </c>
      <c r="N893" s="213" t="s">
        <v>43</v>
      </c>
      <c r="O893" s="85"/>
      <c r="P893" s="214">
        <f>O893*H893</f>
        <v>0</v>
      </c>
      <c r="Q893" s="214">
        <v>0</v>
      </c>
      <c r="R893" s="214">
        <f>Q893*H893</f>
        <v>0</v>
      </c>
      <c r="S893" s="214">
        <v>0</v>
      </c>
      <c r="T893" s="215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16" t="s">
        <v>230</v>
      </c>
      <c r="AT893" s="216" t="s">
        <v>130</v>
      </c>
      <c r="AU893" s="216" t="s">
        <v>82</v>
      </c>
      <c r="AY893" s="18" t="s">
        <v>128</v>
      </c>
      <c r="BE893" s="217">
        <f>IF(N893="základní",J893,0)</f>
        <v>0</v>
      </c>
      <c r="BF893" s="217">
        <f>IF(N893="snížená",J893,0)</f>
        <v>0</v>
      </c>
      <c r="BG893" s="217">
        <f>IF(N893="zákl. přenesená",J893,0)</f>
        <v>0</v>
      </c>
      <c r="BH893" s="217">
        <f>IF(N893="sníž. přenesená",J893,0)</f>
        <v>0</v>
      </c>
      <c r="BI893" s="217">
        <f>IF(N893="nulová",J893,0)</f>
        <v>0</v>
      </c>
      <c r="BJ893" s="18" t="s">
        <v>80</v>
      </c>
      <c r="BK893" s="217">
        <f>ROUND(I893*H893,2)</f>
        <v>0</v>
      </c>
      <c r="BL893" s="18" t="s">
        <v>230</v>
      </c>
      <c r="BM893" s="216" t="s">
        <v>1981</v>
      </c>
    </row>
    <row r="894" s="2" customFormat="1">
      <c r="A894" s="39"/>
      <c r="B894" s="40"/>
      <c r="C894" s="41"/>
      <c r="D894" s="218" t="s">
        <v>137</v>
      </c>
      <c r="E894" s="41"/>
      <c r="F894" s="219" t="s">
        <v>1982</v>
      </c>
      <c r="G894" s="41"/>
      <c r="H894" s="41"/>
      <c r="I894" s="220"/>
      <c r="J894" s="41"/>
      <c r="K894" s="41"/>
      <c r="L894" s="45"/>
      <c r="M894" s="221"/>
      <c r="N894" s="222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137</v>
      </c>
      <c r="AU894" s="18" t="s">
        <v>82</v>
      </c>
    </row>
    <row r="895" s="12" customFormat="1" ht="22.8" customHeight="1">
      <c r="A895" s="12"/>
      <c r="B895" s="189"/>
      <c r="C895" s="190"/>
      <c r="D895" s="191" t="s">
        <v>71</v>
      </c>
      <c r="E895" s="203" t="s">
        <v>1983</v>
      </c>
      <c r="F895" s="203" t="s">
        <v>1984</v>
      </c>
      <c r="G895" s="190"/>
      <c r="H895" s="190"/>
      <c r="I895" s="193"/>
      <c r="J895" s="204">
        <f>BK895</f>
        <v>0</v>
      </c>
      <c r="K895" s="190"/>
      <c r="L895" s="195"/>
      <c r="M895" s="196"/>
      <c r="N895" s="197"/>
      <c r="O895" s="197"/>
      <c r="P895" s="198">
        <f>SUM(P896:P1002)</f>
        <v>0</v>
      </c>
      <c r="Q895" s="197"/>
      <c r="R895" s="198">
        <f>SUM(R896:R1002)</f>
        <v>38.647991820000009</v>
      </c>
      <c r="S895" s="197"/>
      <c r="T895" s="199">
        <f>SUM(T896:T1002)</f>
        <v>0</v>
      </c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R895" s="200" t="s">
        <v>82</v>
      </c>
      <c r="AT895" s="201" t="s">
        <v>71</v>
      </c>
      <c r="AU895" s="201" t="s">
        <v>80</v>
      </c>
      <c r="AY895" s="200" t="s">
        <v>128</v>
      </c>
      <c r="BK895" s="202">
        <f>SUM(BK896:BK1002)</f>
        <v>0</v>
      </c>
    </row>
    <row r="896" s="2" customFormat="1" ht="24.15" customHeight="1">
      <c r="A896" s="39"/>
      <c r="B896" s="40"/>
      <c r="C896" s="205" t="s">
        <v>1985</v>
      </c>
      <c r="D896" s="205" t="s">
        <v>130</v>
      </c>
      <c r="E896" s="206" t="s">
        <v>1986</v>
      </c>
      <c r="F896" s="207" t="s">
        <v>1987</v>
      </c>
      <c r="G896" s="208" t="s">
        <v>133</v>
      </c>
      <c r="H896" s="209">
        <v>3.0529999999999999</v>
      </c>
      <c r="I896" s="210"/>
      <c r="J896" s="211">
        <f>ROUND(I896*H896,2)</f>
        <v>0</v>
      </c>
      <c r="K896" s="207" t="s">
        <v>134</v>
      </c>
      <c r="L896" s="45"/>
      <c r="M896" s="212" t="s">
        <v>19</v>
      </c>
      <c r="N896" s="213" t="s">
        <v>43</v>
      </c>
      <c r="O896" s="85"/>
      <c r="P896" s="214">
        <f>O896*H896</f>
        <v>0</v>
      </c>
      <c r="Q896" s="214">
        <v>0.00033</v>
      </c>
      <c r="R896" s="214">
        <f>Q896*H896</f>
        <v>0.00100749</v>
      </c>
      <c r="S896" s="214">
        <v>0</v>
      </c>
      <c r="T896" s="215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16" t="s">
        <v>230</v>
      </c>
      <c r="AT896" s="216" t="s">
        <v>130</v>
      </c>
      <c r="AU896" s="216" t="s">
        <v>82</v>
      </c>
      <c r="AY896" s="18" t="s">
        <v>128</v>
      </c>
      <c r="BE896" s="217">
        <f>IF(N896="základní",J896,0)</f>
        <v>0</v>
      </c>
      <c r="BF896" s="217">
        <f>IF(N896="snížená",J896,0)</f>
        <v>0</v>
      </c>
      <c r="BG896" s="217">
        <f>IF(N896="zákl. přenesená",J896,0)</f>
        <v>0</v>
      </c>
      <c r="BH896" s="217">
        <f>IF(N896="sníž. přenesená",J896,0)</f>
        <v>0</v>
      </c>
      <c r="BI896" s="217">
        <f>IF(N896="nulová",J896,0)</f>
        <v>0</v>
      </c>
      <c r="BJ896" s="18" t="s">
        <v>80</v>
      </c>
      <c r="BK896" s="217">
        <f>ROUND(I896*H896,2)</f>
        <v>0</v>
      </c>
      <c r="BL896" s="18" t="s">
        <v>230</v>
      </c>
      <c r="BM896" s="216" t="s">
        <v>1988</v>
      </c>
    </row>
    <row r="897" s="2" customFormat="1">
      <c r="A897" s="39"/>
      <c r="B897" s="40"/>
      <c r="C897" s="41"/>
      <c r="D897" s="218" t="s">
        <v>137</v>
      </c>
      <c r="E897" s="41"/>
      <c r="F897" s="219" t="s">
        <v>1989</v>
      </c>
      <c r="G897" s="41"/>
      <c r="H897" s="41"/>
      <c r="I897" s="220"/>
      <c r="J897" s="41"/>
      <c r="K897" s="41"/>
      <c r="L897" s="45"/>
      <c r="M897" s="221"/>
      <c r="N897" s="222"/>
      <c r="O897" s="85"/>
      <c r="P897" s="85"/>
      <c r="Q897" s="85"/>
      <c r="R897" s="85"/>
      <c r="S897" s="85"/>
      <c r="T897" s="86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137</v>
      </c>
      <c r="AU897" s="18" t="s">
        <v>82</v>
      </c>
    </row>
    <row r="898" s="13" customFormat="1">
      <c r="A898" s="13"/>
      <c r="B898" s="223"/>
      <c r="C898" s="224"/>
      <c r="D898" s="225" t="s">
        <v>139</v>
      </c>
      <c r="E898" s="226" t="s">
        <v>19</v>
      </c>
      <c r="F898" s="227" t="s">
        <v>1990</v>
      </c>
      <c r="G898" s="224"/>
      <c r="H898" s="228">
        <v>3.0529999999999999</v>
      </c>
      <c r="I898" s="229"/>
      <c r="J898" s="224"/>
      <c r="K898" s="224"/>
      <c r="L898" s="230"/>
      <c r="M898" s="231"/>
      <c r="N898" s="232"/>
      <c r="O898" s="232"/>
      <c r="P898" s="232"/>
      <c r="Q898" s="232"/>
      <c r="R898" s="232"/>
      <c r="S898" s="232"/>
      <c r="T898" s="23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4" t="s">
        <v>139</v>
      </c>
      <c r="AU898" s="234" t="s">
        <v>82</v>
      </c>
      <c r="AV898" s="13" t="s">
        <v>82</v>
      </c>
      <c r="AW898" s="13" t="s">
        <v>34</v>
      </c>
      <c r="AX898" s="13" t="s">
        <v>80</v>
      </c>
      <c r="AY898" s="234" t="s">
        <v>128</v>
      </c>
    </row>
    <row r="899" s="2" customFormat="1" ht="16.5" customHeight="1">
      <c r="A899" s="39"/>
      <c r="B899" s="40"/>
      <c r="C899" s="246" t="s">
        <v>1991</v>
      </c>
      <c r="D899" s="246" t="s">
        <v>414</v>
      </c>
      <c r="E899" s="247" t="s">
        <v>1992</v>
      </c>
      <c r="F899" s="248" t="s">
        <v>1993</v>
      </c>
      <c r="G899" s="249" t="s">
        <v>133</v>
      </c>
      <c r="H899" s="250">
        <v>3.0529999999999999</v>
      </c>
      <c r="I899" s="251"/>
      <c r="J899" s="252">
        <f>ROUND(I899*H899,2)</f>
        <v>0</v>
      </c>
      <c r="K899" s="248" t="s">
        <v>134</v>
      </c>
      <c r="L899" s="253"/>
      <c r="M899" s="254" t="s">
        <v>19</v>
      </c>
      <c r="N899" s="255" t="s">
        <v>43</v>
      </c>
      <c r="O899" s="85"/>
      <c r="P899" s="214">
        <f>O899*H899</f>
        <v>0</v>
      </c>
      <c r="Q899" s="214">
        <v>0.02741</v>
      </c>
      <c r="R899" s="214">
        <f>Q899*H899</f>
        <v>0.083682729999999997</v>
      </c>
      <c r="S899" s="214">
        <v>0</v>
      </c>
      <c r="T899" s="215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16" t="s">
        <v>334</v>
      </c>
      <c r="AT899" s="216" t="s">
        <v>414</v>
      </c>
      <c r="AU899" s="216" t="s">
        <v>82</v>
      </c>
      <c r="AY899" s="18" t="s">
        <v>128</v>
      </c>
      <c r="BE899" s="217">
        <f>IF(N899="základní",J899,0)</f>
        <v>0</v>
      </c>
      <c r="BF899" s="217">
        <f>IF(N899="snížená",J899,0)</f>
        <v>0</v>
      </c>
      <c r="BG899" s="217">
        <f>IF(N899="zákl. přenesená",J899,0)</f>
        <v>0</v>
      </c>
      <c r="BH899" s="217">
        <f>IF(N899="sníž. přenesená",J899,0)</f>
        <v>0</v>
      </c>
      <c r="BI899" s="217">
        <f>IF(N899="nulová",J899,0)</f>
        <v>0</v>
      </c>
      <c r="BJ899" s="18" t="s">
        <v>80</v>
      </c>
      <c r="BK899" s="217">
        <f>ROUND(I899*H899,2)</f>
        <v>0</v>
      </c>
      <c r="BL899" s="18" t="s">
        <v>230</v>
      </c>
      <c r="BM899" s="216" t="s">
        <v>1994</v>
      </c>
    </row>
    <row r="900" s="2" customFormat="1" ht="24.15" customHeight="1">
      <c r="A900" s="39"/>
      <c r="B900" s="40"/>
      <c r="C900" s="205" t="s">
        <v>1995</v>
      </c>
      <c r="D900" s="205" t="s">
        <v>130</v>
      </c>
      <c r="E900" s="206" t="s">
        <v>1996</v>
      </c>
      <c r="F900" s="207" t="s">
        <v>1997</v>
      </c>
      <c r="G900" s="208" t="s">
        <v>133</v>
      </c>
      <c r="H900" s="209">
        <v>8.6400000000000006</v>
      </c>
      <c r="I900" s="210"/>
      <c r="J900" s="211">
        <f>ROUND(I900*H900,2)</f>
        <v>0</v>
      </c>
      <c r="K900" s="207" t="s">
        <v>134</v>
      </c>
      <c r="L900" s="45"/>
      <c r="M900" s="212" t="s">
        <v>19</v>
      </c>
      <c r="N900" s="213" t="s">
        <v>43</v>
      </c>
      <c r="O900" s="85"/>
      <c r="P900" s="214">
        <f>O900*H900</f>
        <v>0</v>
      </c>
      <c r="Q900" s="214">
        <v>0.00027</v>
      </c>
      <c r="R900" s="214">
        <f>Q900*H900</f>
        <v>0.0023328000000000003</v>
      </c>
      <c r="S900" s="214">
        <v>0</v>
      </c>
      <c r="T900" s="215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16" t="s">
        <v>230</v>
      </c>
      <c r="AT900" s="216" t="s">
        <v>130</v>
      </c>
      <c r="AU900" s="216" t="s">
        <v>82</v>
      </c>
      <c r="AY900" s="18" t="s">
        <v>128</v>
      </c>
      <c r="BE900" s="217">
        <f>IF(N900="základní",J900,0)</f>
        <v>0</v>
      </c>
      <c r="BF900" s="217">
        <f>IF(N900="snížená",J900,0)</f>
        <v>0</v>
      </c>
      <c r="BG900" s="217">
        <f>IF(N900="zákl. přenesená",J900,0)</f>
        <v>0</v>
      </c>
      <c r="BH900" s="217">
        <f>IF(N900="sníž. přenesená",J900,0)</f>
        <v>0</v>
      </c>
      <c r="BI900" s="217">
        <f>IF(N900="nulová",J900,0)</f>
        <v>0</v>
      </c>
      <c r="BJ900" s="18" t="s">
        <v>80</v>
      </c>
      <c r="BK900" s="217">
        <f>ROUND(I900*H900,2)</f>
        <v>0</v>
      </c>
      <c r="BL900" s="18" t="s">
        <v>230</v>
      </c>
      <c r="BM900" s="216" t="s">
        <v>1998</v>
      </c>
    </row>
    <row r="901" s="2" customFormat="1">
      <c r="A901" s="39"/>
      <c r="B901" s="40"/>
      <c r="C901" s="41"/>
      <c r="D901" s="218" t="s">
        <v>137</v>
      </c>
      <c r="E901" s="41"/>
      <c r="F901" s="219" t="s">
        <v>1999</v>
      </c>
      <c r="G901" s="41"/>
      <c r="H901" s="41"/>
      <c r="I901" s="220"/>
      <c r="J901" s="41"/>
      <c r="K901" s="41"/>
      <c r="L901" s="45"/>
      <c r="M901" s="221"/>
      <c r="N901" s="222"/>
      <c r="O901" s="85"/>
      <c r="P901" s="85"/>
      <c r="Q901" s="85"/>
      <c r="R901" s="85"/>
      <c r="S901" s="85"/>
      <c r="T901" s="86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137</v>
      </c>
      <c r="AU901" s="18" t="s">
        <v>82</v>
      </c>
    </row>
    <row r="902" s="13" customFormat="1">
      <c r="A902" s="13"/>
      <c r="B902" s="223"/>
      <c r="C902" s="224"/>
      <c r="D902" s="225" t="s">
        <v>139</v>
      </c>
      <c r="E902" s="226" t="s">
        <v>19</v>
      </c>
      <c r="F902" s="227" t="s">
        <v>2000</v>
      </c>
      <c r="G902" s="224"/>
      <c r="H902" s="228">
        <v>8.6400000000000006</v>
      </c>
      <c r="I902" s="229"/>
      <c r="J902" s="224"/>
      <c r="K902" s="224"/>
      <c r="L902" s="230"/>
      <c r="M902" s="231"/>
      <c r="N902" s="232"/>
      <c r="O902" s="232"/>
      <c r="P902" s="232"/>
      <c r="Q902" s="232"/>
      <c r="R902" s="232"/>
      <c r="S902" s="232"/>
      <c r="T902" s="23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4" t="s">
        <v>139</v>
      </c>
      <c r="AU902" s="234" t="s">
        <v>82</v>
      </c>
      <c r="AV902" s="13" t="s">
        <v>82</v>
      </c>
      <c r="AW902" s="13" t="s">
        <v>34</v>
      </c>
      <c r="AX902" s="13" t="s">
        <v>80</v>
      </c>
      <c r="AY902" s="234" t="s">
        <v>128</v>
      </c>
    </row>
    <row r="903" s="2" customFormat="1" ht="16.5" customHeight="1">
      <c r="A903" s="39"/>
      <c r="B903" s="40"/>
      <c r="C903" s="246" t="s">
        <v>2001</v>
      </c>
      <c r="D903" s="246" t="s">
        <v>414</v>
      </c>
      <c r="E903" s="247" t="s">
        <v>1992</v>
      </c>
      <c r="F903" s="248" t="s">
        <v>1993</v>
      </c>
      <c r="G903" s="249" t="s">
        <v>133</v>
      </c>
      <c r="H903" s="250">
        <v>8.6400000000000006</v>
      </c>
      <c r="I903" s="251"/>
      <c r="J903" s="252">
        <f>ROUND(I903*H903,2)</f>
        <v>0</v>
      </c>
      <c r="K903" s="248" t="s">
        <v>134</v>
      </c>
      <c r="L903" s="253"/>
      <c r="M903" s="254" t="s">
        <v>19</v>
      </c>
      <c r="N903" s="255" t="s">
        <v>43</v>
      </c>
      <c r="O903" s="85"/>
      <c r="P903" s="214">
        <f>O903*H903</f>
        <v>0</v>
      </c>
      <c r="Q903" s="214">
        <v>0.02741</v>
      </c>
      <c r="R903" s="214">
        <f>Q903*H903</f>
        <v>0.23682240000000002</v>
      </c>
      <c r="S903" s="214">
        <v>0</v>
      </c>
      <c r="T903" s="215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16" t="s">
        <v>334</v>
      </c>
      <c r="AT903" s="216" t="s">
        <v>414</v>
      </c>
      <c r="AU903" s="216" t="s">
        <v>82</v>
      </c>
      <c r="AY903" s="18" t="s">
        <v>128</v>
      </c>
      <c r="BE903" s="217">
        <f>IF(N903="základní",J903,0)</f>
        <v>0</v>
      </c>
      <c r="BF903" s="217">
        <f>IF(N903="snížená",J903,0)</f>
        <v>0</v>
      </c>
      <c r="BG903" s="217">
        <f>IF(N903="zákl. přenesená",J903,0)</f>
        <v>0</v>
      </c>
      <c r="BH903" s="217">
        <f>IF(N903="sníž. přenesená",J903,0)</f>
        <v>0</v>
      </c>
      <c r="BI903" s="217">
        <f>IF(N903="nulová",J903,0)</f>
        <v>0</v>
      </c>
      <c r="BJ903" s="18" t="s">
        <v>80</v>
      </c>
      <c r="BK903" s="217">
        <f>ROUND(I903*H903,2)</f>
        <v>0</v>
      </c>
      <c r="BL903" s="18" t="s">
        <v>230</v>
      </c>
      <c r="BM903" s="216" t="s">
        <v>2002</v>
      </c>
    </row>
    <row r="904" s="2" customFormat="1" ht="24.15" customHeight="1">
      <c r="A904" s="39"/>
      <c r="B904" s="40"/>
      <c r="C904" s="205" t="s">
        <v>2003</v>
      </c>
      <c r="D904" s="205" t="s">
        <v>130</v>
      </c>
      <c r="E904" s="206" t="s">
        <v>2004</v>
      </c>
      <c r="F904" s="207" t="s">
        <v>2005</v>
      </c>
      <c r="G904" s="208" t="s">
        <v>258</v>
      </c>
      <c r="H904" s="209">
        <v>35.200000000000003</v>
      </c>
      <c r="I904" s="210"/>
      <c r="J904" s="211">
        <f>ROUND(I904*H904,2)</f>
        <v>0</v>
      </c>
      <c r="K904" s="207" t="s">
        <v>134</v>
      </c>
      <c r="L904" s="45"/>
      <c r="M904" s="212" t="s">
        <v>19</v>
      </c>
      <c r="N904" s="213" t="s">
        <v>43</v>
      </c>
      <c r="O904" s="85"/>
      <c r="P904" s="214">
        <f>O904*H904</f>
        <v>0</v>
      </c>
      <c r="Q904" s="214">
        <v>6.0000000000000002E-05</v>
      </c>
      <c r="R904" s="214">
        <f>Q904*H904</f>
        <v>0.0021120000000000002</v>
      </c>
      <c r="S904" s="214">
        <v>0</v>
      </c>
      <c r="T904" s="215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16" t="s">
        <v>230</v>
      </c>
      <c r="AT904" s="216" t="s">
        <v>130</v>
      </c>
      <c r="AU904" s="216" t="s">
        <v>82</v>
      </c>
      <c r="AY904" s="18" t="s">
        <v>128</v>
      </c>
      <c r="BE904" s="217">
        <f>IF(N904="základní",J904,0)</f>
        <v>0</v>
      </c>
      <c r="BF904" s="217">
        <f>IF(N904="snížená",J904,0)</f>
        <v>0</v>
      </c>
      <c r="BG904" s="217">
        <f>IF(N904="zákl. přenesená",J904,0)</f>
        <v>0</v>
      </c>
      <c r="BH904" s="217">
        <f>IF(N904="sníž. přenesená",J904,0)</f>
        <v>0</v>
      </c>
      <c r="BI904" s="217">
        <f>IF(N904="nulová",J904,0)</f>
        <v>0</v>
      </c>
      <c r="BJ904" s="18" t="s">
        <v>80</v>
      </c>
      <c r="BK904" s="217">
        <f>ROUND(I904*H904,2)</f>
        <v>0</v>
      </c>
      <c r="BL904" s="18" t="s">
        <v>230</v>
      </c>
      <c r="BM904" s="216" t="s">
        <v>2006</v>
      </c>
    </row>
    <row r="905" s="2" customFormat="1">
      <c r="A905" s="39"/>
      <c r="B905" s="40"/>
      <c r="C905" s="41"/>
      <c r="D905" s="218" t="s">
        <v>137</v>
      </c>
      <c r="E905" s="41"/>
      <c r="F905" s="219" t="s">
        <v>2007</v>
      </c>
      <c r="G905" s="41"/>
      <c r="H905" s="41"/>
      <c r="I905" s="220"/>
      <c r="J905" s="41"/>
      <c r="K905" s="41"/>
      <c r="L905" s="45"/>
      <c r="M905" s="221"/>
      <c r="N905" s="222"/>
      <c r="O905" s="85"/>
      <c r="P905" s="85"/>
      <c r="Q905" s="85"/>
      <c r="R905" s="85"/>
      <c r="S905" s="85"/>
      <c r="T905" s="86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137</v>
      </c>
      <c r="AU905" s="18" t="s">
        <v>82</v>
      </c>
    </row>
    <row r="906" s="13" customFormat="1">
      <c r="A906" s="13"/>
      <c r="B906" s="223"/>
      <c r="C906" s="224"/>
      <c r="D906" s="225" t="s">
        <v>139</v>
      </c>
      <c r="E906" s="226" t="s">
        <v>19</v>
      </c>
      <c r="F906" s="227" t="s">
        <v>2008</v>
      </c>
      <c r="G906" s="224"/>
      <c r="H906" s="228">
        <v>7</v>
      </c>
      <c r="I906" s="229"/>
      <c r="J906" s="224"/>
      <c r="K906" s="224"/>
      <c r="L906" s="230"/>
      <c r="M906" s="231"/>
      <c r="N906" s="232"/>
      <c r="O906" s="232"/>
      <c r="P906" s="232"/>
      <c r="Q906" s="232"/>
      <c r="R906" s="232"/>
      <c r="S906" s="232"/>
      <c r="T906" s="23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4" t="s">
        <v>139</v>
      </c>
      <c r="AU906" s="234" t="s">
        <v>82</v>
      </c>
      <c r="AV906" s="13" t="s">
        <v>82</v>
      </c>
      <c r="AW906" s="13" t="s">
        <v>34</v>
      </c>
      <c r="AX906" s="13" t="s">
        <v>72</v>
      </c>
      <c r="AY906" s="234" t="s">
        <v>128</v>
      </c>
    </row>
    <row r="907" s="13" customFormat="1">
      <c r="A907" s="13"/>
      <c r="B907" s="223"/>
      <c r="C907" s="224"/>
      <c r="D907" s="225" t="s">
        <v>139</v>
      </c>
      <c r="E907" s="226" t="s">
        <v>19</v>
      </c>
      <c r="F907" s="227" t="s">
        <v>2009</v>
      </c>
      <c r="G907" s="224"/>
      <c r="H907" s="228">
        <v>21.600000000000001</v>
      </c>
      <c r="I907" s="229"/>
      <c r="J907" s="224"/>
      <c r="K907" s="224"/>
      <c r="L907" s="230"/>
      <c r="M907" s="231"/>
      <c r="N907" s="232"/>
      <c r="O907" s="232"/>
      <c r="P907" s="232"/>
      <c r="Q907" s="232"/>
      <c r="R907" s="232"/>
      <c r="S907" s="232"/>
      <c r="T907" s="23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4" t="s">
        <v>139</v>
      </c>
      <c r="AU907" s="234" t="s">
        <v>82</v>
      </c>
      <c r="AV907" s="13" t="s">
        <v>82</v>
      </c>
      <c r="AW907" s="13" t="s">
        <v>34</v>
      </c>
      <c r="AX907" s="13" t="s">
        <v>72</v>
      </c>
      <c r="AY907" s="234" t="s">
        <v>128</v>
      </c>
    </row>
    <row r="908" s="13" customFormat="1">
      <c r="A908" s="13"/>
      <c r="B908" s="223"/>
      <c r="C908" s="224"/>
      <c r="D908" s="225" t="s">
        <v>139</v>
      </c>
      <c r="E908" s="226" t="s">
        <v>19</v>
      </c>
      <c r="F908" s="227" t="s">
        <v>2010</v>
      </c>
      <c r="G908" s="224"/>
      <c r="H908" s="228">
        <v>6.5999999999999996</v>
      </c>
      <c r="I908" s="229"/>
      <c r="J908" s="224"/>
      <c r="K908" s="224"/>
      <c r="L908" s="230"/>
      <c r="M908" s="231"/>
      <c r="N908" s="232"/>
      <c r="O908" s="232"/>
      <c r="P908" s="232"/>
      <c r="Q908" s="232"/>
      <c r="R908" s="232"/>
      <c r="S908" s="232"/>
      <c r="T908" s="23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4" t="s">
        <v>139</v>
      </c>
      <c r="AU908" s="234" t="s">
        <v>82</v>
      </c>
      <c r="AV908" s="13" t="s">
        <v>82</v>
      </c>
      <c r="AW908" s="13" t="s">
        <v>34</v>
      </c>
      <c r="AX908" s="13" t="s">
        <v>72</v>
      </c>
      <c r="AY908" s="234" t="s">
        <v>128</v>
      </c>
    </row>
    <row r="909" s="14" customFormat="1">
      <c r="A909" s="14"/>
      <c r="B909" s="235"/>
      <c r="C909" s="236"/>
      <c r="D909" s="225" t="s">
        <v>139</v>
      </c>
      <c r="E909" s="237" t="s">
        <v>19</v>
      </c>
      <c r="F909" s="238" t="s">
        <v>153</v>
      </c>
      <c r="G909" s="236"/>
      <c r="H909" s="239">
        <v>35.200000000000003</v>
      </c>
      <c r="I909" s="240"/>
      <c r="J909" s="236"/>
      <c r="K909" s="236"/>
      <c r="L909" s="241"/>
      <c r="M909" s="242"/>
      <c r="N909" s="243"/>
      <c r="O909" s="243"/>
      <c r="P909" s="243"/>
      <c r="Q909" s="243"/>
      <c r="R909" s="243"/>
      <c r="S909" s="243"/>
      <c r="T909" s="24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5" t="s">
        <v>139</v>
      </c>
      <c r="AU909" s="245" t="s">
        <v>82</v>
      </c>
      <c r="AV909" s="14" t="s">
        <v>135</v>
      </c>
      <c r="AW909" s="14" t="s">
        <v>34</v>
      </c>
      <c r="AX909" s="14" t="s">
        <v>80</v>
      </c>
      <c r="AY909" s="245" t="s">
        <v>128</v>
      </c>
    </row>
    <row r="910" s="2" customFormat="1" ht="24.15" customHeight="1">
      <c r="A910" s="39"/>
      <c r="B910" s="40"/>
      <c r="C910" s="205" t="s">
        <v>2011</v>
      </c>
      <c r="D910" s="205" t="s">
        <v>130</v>
      </c>
      <c r="E910" s="206" t="s">
        <v>2012</v>
      </c>
      <c r="F910" s="207" t="s">
        <v>2013</v>
      </c>
      <c r="G910" s="208" t="s">
        <v>258</v>
      </c>
      <c r="H910" s="209">
        <v>35.200000000000003</v>
      </c>
      <c r="I910" s="210"/>
      <c r="J910" s="211">
        <f>ROUND(I910*H910,2)</f>
        <v>0</v>
      </c>
      <c r="K910" s="207" t="s">
        <v>134</v>
      </c>
      <c r="L910" s="45"/>
      <c r="M910" s="212" t="s">
        <v>19</v>
      </c>
      <c r="N910" s="213" t="s">
        <v>43</v>
      </c>
      <c r="O910" s="85"/>
      <c r="P910" s="214">
        <f>O910*H910</f>
        <v>0</v>
      </c>
      <c r="Q910" s="214">
        <v>6.9999999999999994E-05</v>
      </c>
      <c r="R910" s="214">
        <f>Q910*H910</f>
        <v>0.002464</v>
      </c>
      <c r="S910" s="214">
        <v>0</v>
      </c>
      <c r="T910" s="215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16" t="s">
        <v>230</v>
      </c>
      <c r="AT910" s="216" t="s">
        <v>130</v>
      </c>
      <c r="AU910" s="216" t="s">
        <v>82</v>
      </c>
      <c r="AY910" s="18" t="s">
        <v>128</v>
      </c>
      <c r="BE910" s="217">
        <f>IF(N910="základní",J910,0)</f>
        <v>0</v>
      </c>
      <c r="BF910" s="217">
        <f>IF(N910="snížená",J910,0)</f>
        <v>0</v>
      </c>
      <c r="BG910" s="217">
        <f>IF(N910="zákl. přenesená",J910,0)</f>
        <v>0</v>
      </c>
      <c r="BH910" s="217">
        <f>IF(N910="sníž. přenesená",J910,0)</f>
        <v>0</v>
      </c>
      <c r="BI910" s="217">
        <f>IF(N910="nulová",J910,0)</f>
        <v>0</v>
      </c>
      <c r="BJ910" s="18" t="s">
        <v>80</v>
      </c>
      <c r="BK910" s="217">
        <f>ROUND(I910*H910,2)</f>
        <v>0</v>
      </c>
      <c r="BL910" s="18" t="s">
        <v>230</v>
      </c>
      <c r="BM910" s="216" t="s">
        <v>2014</v>
      </c>
    </row>
    <row r="911" s="2" customFormat="1">
      <c r="A911" s="39"/>
      <c r="B911" s="40"/>
      <c r="C911" s="41"/>
      <c r="D911" s="218" t="s">
        <v>137</v>
      </c>
      <c r="E911" s="41"/>
      <c r="F911" s="219" t="s">
        <v>2015</v>
      </c>
      <c r="G911" s="41"/>
      <c r="H911" s="41"/>
      <c r="I911" s="220"/>
      <c r="J911" s="41"/>
      <c r="K911" s="41"/>
      <c r="L911" s="45"/>
      <c r="M911" s="221"/>
      <c r="N911" s="222"/>
      <c r="O911" s="85"/>
      <c r="P911" s="85"/>
      <c r="Q911" s="85"/>
      <c r="R911" s="85"/>
      <c r="S911" s="85"/>
      <c r="T911" s="86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T911" s="18" t="s">
        <v>137</v>
      </c>
      <c r="AU911" s="18" t="s">
        <v>82</v>
      </c>
    </row>
    <row r="912" s="13" customFormat="1">
      <c r="A912" s="13"/>
      <c r="B912" s="223"/>
      <c r="C912" s="224"/>
      <c r="D912" s="225" t="s">
        <v>139</v>
      </c>
      <c r="E912" s="226" t="s">
        <v>19</v>
      </c>
      <c r="F912" s="227" t="s">
        <v>2008</v>
      </c>
      <c r="G912" s="224"/>
      <c r="H912" s="228">
        <v>7</v>
      </c>
      <c r="I912" s="229"/>
      <c r="J912" s="224"/>
      <c r="K912" s="224"/>
      <c r="L912" s="230"/>
      <c r="M912" s="231"/>
      <c r="N912" s="232"/>
      <c r="O912" s="232"/>
      <c r="P912" s="232"/>
      <c r="Q912" s="232"/>
      <c r="R912" s="232"/>
      <c r="S912" s="232"/>
      <c r="T912" s="23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4" t="s">
        <v>139</v>
      </c>
      <c r="AU912" s="234" t="s">
        <v>82</v>
      </c>
      <c r="AV912" s="13" t="s">
        <v>82</v>
      </c>
      <c r="AW912" s="13" t="s">
        <v>34</v>
      </c>
      <c r="AX912" s="13" t="s">
        <v>72</v>
      </c>
      <c r="AY912" s="234" t="s">
        <v>128</v>
      </c>
    </row>
    <row r="913" s="13" customFormat="1">
      <c r="A913" s="13"/>
      <c r="B913" s="223"/>
      <c r="C913" s="224"/>
      <c r="D913" s="225" t="s">
        <v>139</v>
      </c>
      <c r="E913" s="226" t="s">
        <v>19</v>
      </c>
      <c r="F913" s="227" t="s">
        <v>2009</v>
      </c>
      <c r="G913" s="224"/>
      <c r="H913" s="228">
        <v>21.600000000000001</v>
      </c>
      <c r="I913" s="229"/>
      <c r="J913" s="224"/>
      <c r="K913" s="224"/>
      <c r="L913" s="230"/>
      <c r="M913" s="231"/>
      <c r="N913" s="232"/>
      <c r="O913" s="232"/>
      <c r="P913" s="232"/>
      <c r="Q913" s="232"/>
      <c r="R913" s="232"/>
      <c r="S913" s="232"/>
      <c r="T913" s="23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4" t="s">
        <v>139</v>
      </c>
      <c r="AU913" s="234" t="s">
        <v>82</v>
      </c>
      <c r="AV913" s="13" t="s">
        <v>82</v>
      </c>
      <c r="AW913" s="13" t="s">
        <v>34</v>
      </c>
      <c r="AX913" s="13" t="s">
        <v>72</v>
      </c>
      <c r="AY913" s="234" t="s">
        <v>128</v>
      </c>
    </row>
    <row r="914" s="13" customFormat="1">
      <c r="A914" s="13"/>
      <c r="B914" s="223"/>
      <c r="C914" s="224"/>
      <c r="D914" s="225" t="s">
        <v>139</v>
      </c>
      <c r="E914" s="226" t="s">
        <v>19</v>
      </c>
      <c r="F914" s="227" t="s">
        <v>2010</v>
      </c>
      <c r="G914" s="224"/>
      <c r="H914" s="228">
        <v>6.5999999999999996</v>
      </c>
      <c r="I914" s="229"/>
      <c r="J914" s="224"/>
      <c r="K914" s="224"/>
      <c r="L914" s="230"/>
      <c r="M914" s="231"/>
      <c r="N914" s="232"/>
      <c r="O914" s="232"/>
      <c r="P914" s="232"/>
      <c r="Q914" s="232"/>
      <c r="R914" s="232"/>
      <c r="S914" s="232"/>
      <c r="T914" s="23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4" t="s">
        <v>139</v>
      </c>
      <c r="AU914" s="234" t="s">
        <v>82</v>
      </c>
      <c r="AV914" s="13" t="s">
        <v>82</v>
      </c>
      <c r="AW914" s="13" t="s">
        <v>34</v>
      </c>
      <c r="AX914" s="13" t="s">
        <v>72</v>
      </c>
      <c r="AY914" s="234" t="s">
        <v>128</v>
      </c>
    </row>
    <row r="915" s="14" customFormat="1">
      <c r="A915" s="14"/>
      <c r="B915" s="235"/>
      <c r="C915" s="236"/>
      <c r="D915" s="225" t="s">
        <v>139</v>
      </c>
      <c r="E915" s="237" t="s">
        <v>19</v>
      </c>
      <c r="F915" s="238" t="s">
        <v>153</v>
      </c>
      <c r="G915" s="236"/>
      <c r="H915" s="239">
        <v>35.200000000000003</v>
      </c>
      <c r="I915" s="240"/>
      <c r="J915" s="236"/>
      <c r="K915" s="236"/>
      <c r="L915" s="241"/>
      <c r="M915" s="242"/>
      <c r="N915" s="243"/>
      <c r="O915" s="243"/>
      <c r="P915" s="243"/>
      <c r="Q915" s="243"/>
      <c r="R915" s="243"/>
      <c r="S915" s="243"/>
      <c r="T915" s="24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5" t="s">
        <v>139</v>
      </c>
      <c r="AU915" s="245" t="s">
        <v>82</v>
      </c>
      <c r="AV915" s="14" t="s">
        <v>135</v>
      </c>
      <c r="AW915" s="14" t="s">
        <v>34</v>
      </c>
      <c r="AX915" s="14" t="s">
        <v>80</v>
      </c>
      <c r="AY915" s="245" t="s">
        <v>128</v>
      </c>
    </row>
    <row r="916" s="2" customFormat="1" ht="16.5" customHeight="1">
      <c r="A916" s="39"/>
      <c r="B916" s="40"/>
      <c r="C916" s="205" t="s">
        <v>2016</v>
      </c>
      <c r="D916" s="205" t="s">
        <v>130</v>
      </c>
      <c r="E916" s="206" t="s">
        <v>2017</v>
      </c>
      <c r="F916" s="207" t="s">
        <v>2018</v>
      </c>
      <c r="G916" s="208" t="s">
        <v>2019</v>
      </c>
      <c r="H916" s="209">
        <v>1827.8399999999999</v>
      </c>
      <c r="I916" s="210"/>
      <c r="J916" s="211">
        <f>ROUND(I916*H916,2)</f>
        <v>0</v>
      </c>
      <c r="K916" s="207" t="s">
        <v>134</v>
      </c>
      <c r="L916" s="45"/>
      <c r="M916" s="212" t="s">
        <v>19</v>
      </c>
      <c r="N916" s="213" t="s">
        <v>43</v>
      </c>
      <c r="O916" s="85"/>
      <c r="P916" s="214">
        <f>O916*H916</f>
        <v>0</v>
      </c>
      <c r="Q916" s="214">
        <v>6.0000000000000002E-05</v>
      </c>
      <c r="R916" s="214">
        <f>Q916*H916</f>
        <v>0.1096704</v>
      </c>
      <c r="S916" s="214">
        <v>0</v>
      </c>
      <c r="T916" s="215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16" t="s">
        <v>230</v>
      </c>
      <c r="AT916" s="216" t="s">
        <v>130</v>
      </c>
      <c r="AU916" s="216" t="s">
        <v>82</v>
      </c>
      <c r="AY916" s="18" t="s">
        <v>128</v>
      </c>
      <c r="BE916" s="217">
        <f>IF(N916="základní",J916,0)</f>
        <v>0</v>
      </c>
      <c r="BF916" s="217">
        <f>IF(N916="snížená",J916,0)</f>
        <v>0</v>
      </c>
      <c r="BG916" s="217">
        <f>IF(N916="zákl. přenesená",J916,0)</f>
        <v>0</v>
      </c>
      <c r="BH916" s="217">
        <f>IF(N916="sníž. přenesená",J916,0)</f>
        <v>0</v>
      </c>
      <c r="BI916" s="217">
        <f>IF(N916="nulová",J916,0)</f>
        <v>0</v>
      </c>
      <c r="BJ916" s="18" t="s">
        <v>80</v>
      </c>
      <c r="BK916" s="217">
        <f>ROUND(I916*H916,2)</f>
        <v>0</v>
      </c>
      <c r="BL916" s="18" t="s">
        <v>230</v>
      </c>
      <c r="BM916" s="216" t="s">
        <v>2020</v>
      </c>
    </row>
    <row r="917" s="2" customFormat="1">
      <c r="A917" s="39"/>
      <c r="B917" s="40"/>
      <c r="C917" s="41"/>
      <c r="D917" s="218" t="s">
        <v>137</v>
      </c>
      <c r="E917" s="41"/>
      <c r="F917" s="219" t="s">
        <v>2021</v>
      </c>
      <c r="G917" s="41"/>
      <c r="H917" s="41"/>
      <c r="I917" s="220"/>
      <c r="J917" s="41"/>
      <c r="K917" s="41"/>
      <c r="L917" s="45"/>
      <c r="M917" s="221"/>
      <c r="N917" s="222"/>
      <c r="O917" s="85"/>
      <c r="P917" s="85"/>
      <c r="Q917" s="85"/>
      <c r="R917" s="85"/>
      <c r="S917" s="85"/>
      <c r="T917" s="86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137</v>
      </c>
      <c r="AU917" s="18" t="s">
        <v>82</v>
      </c>
    </row>
    <row r="918" s="13" customFormat="1">
      <c r="A918" s="13"/>
      <c r="B918" s="223"/>
      <c r="C918" s="224"/>
      <c r="D918" s="225" t="s">
        <v>139</v>
      </c>
      <c r="E918" s="226" t="s">
        <v>19</v>
      </c>
      <c r="F918" s="227" t="s">
        <v>2022</v>
      </c>
      <c r="G918" s="224"/>
      <c r="H918" s="228">
        <v>919.79999999999995</v>
      </c>
      <c r="I918" s="229"/>
      <c r="J918" s="224"/>
      <c r="K918" s="224"/>
      <c r="L918" s="230"/>
      <c r="M918" s="231"/>
      <c r="N918" s="232"/>
      <c r="O918" s="232"/>
      <c r="P918" s="232"/>
      <c r="Q918" s="232"/>
      <c r="R918" s="232"/>
      <c r="S918" s="232"/>
      <c r="T918" s="23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4" t="s">
        <v>139</v>
      </c>
      <c r="AU918" s="234" t="s">
        <v>82</v>
      </c>
      <c r="AV918" s="13" t="s">
        <v>82</v>
      </c>
      <c r="AW918" s="13" t="s">
        <v>34</v>
      </c>
      <c r="AX918" s="13" t="s">
        <v>72</v>
      </c>
      <c r="AY918" s="234" t="s">
        <v>128</v>
      </c>
    </row>
    <row r="919" s="13" customFormat="1">
      <c r="A919" s="13"/>
      <c r="B919" s="223"/>
      <c r="C919" s="224"/>
      <c r="D919" s="225" t="s">
        <v>139</v>
      </c>
      <c r="E919" s="226" t="s">
        <v>19</v>
      </c>
      <c r="F919" s="227" t="s">
        <v>2023</v>
      </c>
      <c r="G919" s="224"/>
      <c r="H919" s="228">
        <v>908.03999999999996</v>
      </c>
      <c r="I919" s="229"/>
      <c r="J919" s="224"/>
      <c r="K919" s="224"/>
      <c r="L919" s="230"/>
      <c r="M919" s="231"/>
      <c r="N919" s="232"/>
      <c r="O919" s="232"/>
      <c r="P919" s="232"/>
      <c r="Q919" s="232"/>
      <c r="R919" s="232"/>
      <c r="S919" s="232"/>
      <c r="T919" s="23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4" t="s">
        <v>139</v>
      </c>
      <c r="AU919" s="234" t="s">
        <v>82</v>
      </c>
      <c r="AV919" s="13" t="s">
        <v>82</v>
      </c>
      <c r="AW919" s="13" t="s">
        <v>34</v>
      </c>
      <c r="AX919" s="13" t="s">
        <v>72</v>
      </c>
      <c r="AY919" s="234" t="s">
        <v>128</v>
      </c>
    </row>
    <row r="920" s="14" customFormat="1">
      <c r="A920" s="14"/>
      <c r="B920" s="235"/>
      <c r="C920" s="236"/>
      <c r="D920" s="225" t="s">
        <v>139</v>
      </c>
      <c r="E920" s="237" t="s">
        <v>19</v>
      </c>
      <c r="F920" s="238" t="s">
        <v>153</v>
      </c>
      <c r="G920" s="236"/>
      <c r="H920" s="239">
        <v>1827.8399999999999</v>
      </c>
      <c r="I920" s="240"/>
      <c r="J920" s="236"/>
      <c r="K920" s="236"/>
      <c r="L920" s="241"/>
      <c r="M920" s="242"/>
      <c r="N920" s="243"/>
      <c r="O920" s="243"/>
      <c r="P920" s="243"/>
      <c r="Q920" s="243"/>
      <c r="R920" s="243"/>
      <c r="S920" s="243"/>
      <c r="T920" s="24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45" t="s">
        <v>139</v>
      </c>
      <c r="AU920" s="245" t="s">
        <v>82</v>
      </c>
      <c r="AV920" s="14" t="s">
        <v>135</v>
      </c>
      <c r="AW920" s="14" t="s">
        <v>34</v>
      </c>
      <c r="AX920" s="14" t="s">
        <v>80</v>
      </c>
      <c r="AY920" s="245" t="s">
        <v>128</v>
      </c>
    </row>
    <row r="921" s="2" customFormat="1" ht="16.5" customHeight="1">
      <c r="A921" s="39"/>
      <c r="B921" s="40"/>
      <c r="C921" s="246" t="s">
        <v>2024</v>
      </c>
      <c r="D921" s="246" t="s">
        <v>414</v>
      </c>
      <c r="E921" s="247" t="s">
        <v>2025</v>
      </c>
      <c r="F921" s="248" t="s">
        <v>2026</v>
      </c>
      <c r="G921" s="249" t="s">
        <v>174</v>
      </c>
      <c r="H921" s="250">
        <v>1.012</v>
      </c>
      <c r="I921" s="251"/>
      <c r="J921" s="252">
        <f>ROUND(I921*H921,2)</f>
        <v>0</v>
      </c>
      <c r="K921" s="248" t="s">
        <v>134</v>
      </c>
      <c r="L921" s="253"/>
      <c r="M921" s="254" t="s">
        <v>19</v>
      </c>
      <c r="N921" s="255" t="s">
        <v>43</v>
      </c>
      <c r="O921" s="85"/>
      <c r="P921" s="214">
        <f>O921*H921</f>
        <v>0</v>
      </c>
      <c r="Q921" s="214">
        <v>1</v>
      </c>
      <c r="R921" s="214">
        <f>Q921*H921</f>
        <v>1.012</v>
      </c>
      <c r="S921" s="214">
        <v>0</v>
      </c>
      <c r="T921" s="215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16" t="s">
        <v>334</v>
      </c>
      <c r="AT921" s="216" t="s">
        <v>414</v>
      </c>
      <c r="AU921" s="216" t="s">
        <v>82</v>
      </c>
      <c r="AY921" s="18" t="s">
        <v>128</v>
      </c>
      <c r="BE921" s="217">
        <f>IF(N921="základní",J921,0)</f>
        <v>0</v>
      </c>
      <c r="BF921" s="217">
        <f>IF(N921="snížená",J921,0)</f>
        <v>0</v>
      </c>
      <c r="BG921" s="217">
        <f>IF(N921="zákl. přenesená",J921,0)</f>
        <v>0</v>
      </c>
      <c r="BH921" s="217">
        <f>IF(N921="sníž. přenesená",J921,0)</f>
        <v>0</v>
      </c>
      <c r="BI921" s="217">
        <f>IF(N921="nulová",J921,0)</f>
        <v>0</v>
      </c>
      <c r="BJ921" s="18" t="s">
        <v>80</v>
      </c>
      <c r="BK921" s="217">
        <f>ROUND(I921*H921,2)</f>
        <v>0</v>
      </c>
      <c r="BL921" s="18" t="s">
        <v>230</v>
      </c>
      <c r="BM921" s="216" t="s">
        <v>2027</v>
      </c>
    </row>
    <row r="922" s="13" customFormat="1">
      <c r="A922" s="13"/>
      <c r="B922" s="223"/>
      <c r="C922" s="224"/>
      <c r="D922" s="225" t="s">
        <v>139</v>
      </c>
      <c r="E922" s="226" t="s">
        <v>19</v>
      </c>
      <c r="F922" s="227" t="s">
        <v>2028</v>
      </c>
      <c r="G922" s="224"/>
      <c r="H922" s="228">
        <v>0.92000000000000004</v>
      </c>
      <c r="I922" s="229"/>
      <c r="J922" s="224"/>
      <c r="K922" s="224"/>
      <c r="L922" s="230"/>
      <c r="M922" s="231"/>
      <c r="N922" s="232"/>
      <c r="O922" s="232"/>
      <c r="P922" s="232"/>
      <c r="Q922" s="232"/>
      <c r="R922" s="232"/>
      <c r="S922" s="232"/>
      <c r="T922" s="23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4" t="s">
        <v>139</v>
      </c>
      <c r="AU922" s="234" t="s">
        <v>82</v>
      </c>
      <c r="AV922" s="13" t="s">
        <v>82</v>
      </c>
      <c r="AW922" s="13" t="s">
        <v>34</v>
      </c>
      <c r="AX922" s="13" t="s">
        <v>80</v>
      </c>
      <c r="AY922" s="234" t="s">
        <v>128</v>
      </c>
    </row>
    <row r="923" s="13" customFormat="1">
      <c r="A923" s="13"/>
      <c r="B923" s="223"/>
      <c r="C923" s="224"/>
      <c r="D923" s="225" t="s">
        <v>139</v>
      </c>
      <c r="E923" s="224"/>
      <c r="F923" s="227" t="s">
        <v>2029</v>
      </c>
      <c r="G923" s="224"/>
      <c r="H923" s="228">
        <v>1.012</v>
      </c>
      <c r="I923" s="229"/>
      <c r="J923" s="224"/>
      <c r="K923" s="224"/>
      <c r="L923" s="230"/>
      <c r="M923" s="231"/>
      <c r="N923" s="232"/>
      <c r="O923" s="232"/>
      <c r="P923" s="232"/>
      <c r="Q923" s="232"/>
      <c r="R923" s="232"/>
      <c r="S923" s="232"/>
      <c r="T923" s="23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4" t="s">
        <v>139</v>
      </c>
      <c r="AU923" s="234" t="s">
        <v>82</v>
      </c>
      <c r="AV923" s="13" t="s">
        <v>82</v>
      </c>
      <c r="AW923" s="13" t="s">
        <v>4</v>
      </c>
      <c r="AX923" s="13" t="s">
        <v>80</v>
      </c>
      <c r="AY923" s="234" t="s">
        <v>128</v>
      </c>
    </row>
    <row r="924" s="2" customFormat="1" ht="16.5" customHeight="1">
      <c r="A924" s="39"/>
      <c r="B924" s="40"/>
      <c r="C924" s="246" t="s">
        <v>2030</v>
      </c>
      <c r="D924" s="246" t="s">
        <v>414</v>
      </c>
      <c r="E924" s="247" t="s">
        <v>2031</v>
      </c>
      <c r="F924" s="248" t="s">
        <v>2032</v>
      </c>
      <c r="G924" s="249" t="s">
        <v>174</v>
      </c>
      <c r="H924" s="250">
        <v>0.999</v>
      </c>
      <c r="I924" s="251"/>
      <c r="J924" s="252">
        <f>ROUND(I924*H924,2)</f>
        <v>0</v>
      </c>
      <c r="K924" s="248" t="s">
        <v>134</v>
      </c>
      <c r="L924" s="253"/>
      <c r="M924" s="254" t="s">
        <v>19</v>
      </c>
      <c r="N924" s="255" t="s">
        <v>43</v>
      </c>
      <c r="O924" s="85"/>
      <c r="P924" s="214">
        <f>O924*H924</f>
        <v>0</v>
      </c>
      <c r="Q924" s="214">
        <v>1</v>
      </c>
      <c r="R924" s="214">
        <f>Q924*H924</f>
        <v>0.999</v>
      </c>
      <c r="S924" s="214">
        <v>0</v>
      </c>
      <c r="T924" s="215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16" t="s">
        <v>334</v>
      </c>
      <c r="AT924" s="216" t="s">
        <v>414</v>
      </c>
      <c r="AU924" s="216" t="s">
        <v>82</v>
      </c>
      <c r="AY924" s="18" t="s">
        <v>128</v>
      </c>
      <c r="BE924" s="217">
        <f>IF(N924="základní",J924,0)</f>
        <v>0</v>
      </c>
      <c r="BF924" s="217">
        <f>IF(N924="snížená",J924,0)</f>
        <v>0</v>
      </c>
      <c r="BG924" s="217">
        <f>IF(N924="zákl. přenesená",J924,0)</f>
        <v>0</v>
      </c>
      <c r="BH924" s="217">
        <f>IF(N924="sníž. přenesená",J924,0)</f>
        <v>0</v>
      </c>
      <c r="BI924" s="217">
        <f>IF(N924="nulová",J924,0)</f>
        <v>0</v>
      </c>
      <c r="BJ924" s="18" t="s">
        <v>80</v>
      </c>
      <c r="BK924" s="217">
        <f>ROUND(I924*H924,2)</f>
        <v>0</v>
      </c>
      <c r="BL924" s="18" t="s">
        <v>230</v>
      </c>
      <c r="BM924" s="216" t="s">
        <v>2033</v>
      </c>
    </row>
    <row r="925" s="13" customFormat="1">
      <c r="A925" s="13"/>
      <c r="B925" s="223"/>
      <c r="C925" s="224"/>
      <c r="D925" s="225" t="s">
        <v>139</v>
      </c>
      <c r="E925" s="226" t="s">
        <v>19</v>
      </c>
      <c r="F925" s="227" t="s">
        <v>2034</v>
      </c>
      <c r="G925" s="224"/>
      <c r="H925" s="228">
        <v>0.90800000000000003</v>
      </c>
      <c r="I925" s="229"/>
      <c r="J925" s="224"/>
      <c r="K925" s="224"/>
      <c r="L925" s="230"/>
      <c r="M925" s="231"/>
      <c r="N925" s="232"/>
      <c r="O925" s="232"/>
      <c r="P925" s="232"/>
      <c r="Q925" s="232"/>
      <c r="R925" s="232"/>
      <c r="S925" s="232"/>
      <c r="T925" s="23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4" t="s">
        <v>139</v>
      </c>
      <c r="AU925" s="234" t="s">
        <v>82</v>
      </c>
      <c r="AV925" s="13" t="s">
        <v>82</v>
      </c>
      <c r="AW925" s="13" t="s">
        <v>34</v>
      </c>
      <c r="AX925" s="13" t="s">
        <v>80</v>
      </c>
      <c r="AY925" s="234" t="s">
        <v>128</v>
      </c>
    </row>
    <row r="926" s="13" customFormat="1">
      <c r="A926" s="13"/>
      <c r="B926" s="223"/>
      <c r="C926" s="224"/>
      <c r="D926" s="225" t="s">
        <v>139</v>
      </c>
      <c r="E926" s="224"/>
      <c r="F926" s="227" t="s">
        <v>2035</v>
      </c>
      <c r="G926" s="224"/>
      <c r="H926" s="228">
        <v>0.999</v>
      </c>
      <c r="I926" s="229"/>
      <c r="J926" s="224"/>
      <c r="K926" s="224"/>
      <c r="L926" s="230"/>
      <c r="M926" s="231"/>
      <c r="N926" s="232"/>
      <c r="O926" s="232"/>
      <c r="P926" s="232"/>
      <c r="Q926" s="232"/>
      <c r="R926" s="232"/>
      <c r="S926" s="232"/>
      <c r="T926" s="23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4" t="s">
        <v>139</v>
      </c>
      <c r="AU926" s="234" t="s">
        <v>82</v>
      </c>
      <c r="AV926" s="13" t="s">
        <v>82</v>
      </c>
      <c r="AW926" s="13" t="s">
        <v>4</v>
      </c>
      <c r="AX926" s="13" t="s">
        <v>80</v>
      </c>
      <c r="AY926" s="234" t="s">
        <v>128</v>
      </c>
    </row>
    <row r="927" s="2" customFormat="1" ht="16.5" customHeight="1">
      <c r="A927" s="39"/>
      <c r="B927" s="40"/>
      <c r="C927" s="205" t="s">
        <v>2036</v>
      </c>
      <c r="D927" s="205" t="s">
        <v>130</v>
      </c>
      <c r="E927" s="206" t="s">
        <v>2037</v>
      </c>
      <c r="F927" s="207" t="s">
        <v>2038</v>
      </c>
      <c r="G927" s="208" t="s">
        <v>2019</v>
      </c>
      <c r="H927" s="209">
        <v>31465</v>
      </c>
      <c r="I927" s="210"/>
      <c r="J927" s="211">
        <f>ROUND(I927*H927,2)</f>
        <v>0</v>
      </c>
      <c r="K927" s="207" t="s">
        <v>134</v>
      </c>
      <c r="L927" s="45"/>
      <c r="M927" s="212" t="s">
        <v>19</v>
      </c>
      <c r="N927" s="213" t="s">
        <v>43</v>
      </c>
      <c r="O927" s="85"/>
      <c r="P927" s="214">
        <f>O927*H927</f>
        <v>0</v>
      </c>
      <c r="Q927" s="214">
        <v>5.0000000000000002E-05</v>
      </c>
      <c r="R927" s="214">
        <f>Q927*H927</f>
        <v>1.57325</v>
      </c>
      <c r="S927" s="214">
        <v>0</v>
      </c>
      <c r="T927" s="215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16" t="s">
        <v>230</v>
      </c>
      <c r="AT927" s="216" t="s">
        <v>130</v>
      </c>
      <c r="AU927" s="216" t="s">
        <v>82</v>
      </c>
      <c r="AY927" s="18" t="s">
        <v>128</v>
      </c>
      <c r="BE927" s="217">
        <f>IF(N927="základní",J927,0)</f>
        <v>0</v>
      </c>
      <c r="BF927" s="217">
        <f>IF(N927="snížená",J927,0)</f>
        <v>0</v>
      </c>
      <c r="BG927" s="217">
        <f>IF(N927="zákl. přenesená",J927,0)</f>
        <v>0</v>
      </c>
      <c r="BH927" s="217">
        <f>IF(N927="sníž. přenesená",J927,0)</f>
        <v>0</v>
      </c>
      <c r="BI927" s="217">
        <f>IF(N927="nulová",J927,0)</f>
        <v>0</v>
      </c>
      <c r="BJ927" s="18" t="s">
        <v>80</v>
      </c>
      <c r="BK927" s="217">
        <f>ROUND(I927*H927,2)</f>
        <v>0</v>
      </c>
      <c r="BL927" s="18" t="s">
        <v>230</v>
      </c>
      <c r="BM927" s="216" t="s">
        <v>2039</v>
      </c>
    </row>
    <row r="928" s="2" customFormat="1">
      <c r="A928" s="39"/>
      <c r="B928" s="40"/>
      <c r="C928" s="41"/>
      <c r="D928" s="218" t="s">
        <v>137</v>
      </c>
      <c r="E928" s="41"/>
      <c r="F928" s="219" t="s">
        <v>2040</v>
      </c>
      <c r="G928" s="41"/>
      <c r="H928" s="41"/>
      <c r="I928" s="220"/>
      <c r="J928" s="41"/>
      <c r="K928" s="41"/>
      <c r="L928" s="45"/>
      <c r="M928" s="221"/>
      <c r="N928" s="222"/>
      <c r="O928" s="85"/>
      <c r="P928" s="85"/>
      <c r="Q928" s="85"/>
      <c r="R928" s="85"/>
      <c r="S928" s="85"/>
      <c r="T928" s="86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T928" s="18" t="s">
        <v>137</v>
      </c>
      <c r="AU928" s="18" t="s">
        <v>82</v>
      </c>
    </row>
    <row r="929" s="13" customFormat="1">
      <c r="A929" s="13"/>
      <c r="B929" s="223"/>
      <c r="C929" s="224"/>
      <c r="D929" s="225" t="s">
        <v>139</v>
      </c>
      <c r="E929" s="226" t="s">
        <v>19</v>
      </c>
      <c r="F929" s="227" t="s">
        <v>2041</v>
      </c>
      <c r="G929" s="224"/>
      <c r="H929" s="228">
        <v>31465</v>
      </c>
      <c r="I929" s="229"/>
      <c r="J929" s="224"/>
      <c r="K929" s="224"/>
      <c r="L929" s="230"/>
      <c r="M929" s="231"/>
      <c r="N929" s="232"/>
      <c r="O929" s="232"/>
      <c r="P929" s="232"/>
      <c r="Q929" s="232"/>
      <c r="R929" s="232"/>
      <c r="S929" s="232"/>
      <c r="T929" s="23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4" t="s">
        <v>139</v>
      </c>
      <c r="AU929" s="234" t="s">
        <v>82</v>
      </c>
      <c r="AV929" s="13" t="s">
        <v>82</v>
      </c>
      <c r="AW929" s="13" t="s">
        <v>34</v>
      </c>
      <c r="AX929" s="13" t="s">
        <v>80</v>
      </c>
      <c r="AY929" s="234" t="s">
        <v>128</v>
      </c>
    </row>
    <row r="930" s="2" customFormat="1" ht="16.5" customHeight="1">
      <c r="A930" s="39"/>
      <c r="B930" s="40"/>
      <c r="C930" s="246" t="s">
        <v>2042</v>
      </c>
      <c r="D930" s="246" t="s">
        <v>414</v>
      </c>
      <c r="E930" s="247" t="s">
        <v>2031</v>
      </c>
      <c r="F930" s="248" t="s">
        <v>2032</v>
      </c>
      <c r="G930" s="249" t="s">
        <v>174</v>
      </c>
      <c r="H930" s="250">
        <v>4.0990000000000002</v>
      </c>
      <c r="I930" s="251"/>
      <c r="J930" s="252">
        <f>ROUND(I930*H930,2)</f>
        <v>0</v>
      </c>
      <c r="K930" s="248" t="s">
        <v>134</v>
      </c>
      <c r="L930" s="253"/>
      <c r="M930" s="254" t="s">
        <v>19</v>
      </c>
      <c r="N930" s="255" t="s">
        <v>43</v>
      </c>
      <c r="O930" s="85"/>
      <c r="P930" s="214">
        <f>O930*H930</f>
        <v>0</v>
      </c>
      <c r="Q930" s="214">
        <v>1</v>
      </c>
      <c r="R930" s="214">
        <f>Q930*H930</f>
        <v>4.0990000000000002</v>
      </c>
      <c r="S930" s="214">
        <v>0</v>
      </c>
      <c r="T930" s="215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16" t="s">
        <v>334</v>
      </c>
      <c r="AT930" s="216" t="s">
        <v>414</v>
      </c>
      <c r="AU930" s="216" t="s">
        <v>82</v>
      </c>
      <c r="AY930" s="18" t="s">
        <v>128</v>
      </c>
      <c r="BE930" s="217">
        <f>IF(N930="základní",J930,0)</f>
        <v>0</v>
      </c>
      <c r="BF930" s="217">
        <f>IF(N930="snížená",J930,0)</f>
        <v>0</v>
      </c>
      <c r="BG930" s="217">
        <f>IF(N930="zákl. přenesená",J930,0)</f>
        <v>0</v>
      </c>
      <c r="BH930" s="217">
        <f>IF(N930="sníž. přenesená",J930,0)</f>
        <v>0</v>
      </c>
      <c r="BI930" s="217">
        <f>IF(N930="nulová",J930,0)</f>
        <v>0</v>
      </c>
      <c r="BJ930" s="18" t="s">
        <v>80</v>
      </c>
      <c r="BK930" s="217">
        <f>ROUND(I930*H930,2)</f>
        <v>0</v>
      </c>
      <c r="BL930" s="18" t="s">
        <v>230</v>
      </c>
      <c r="BM930" s="216" t="s">
        <v>2043</v>
      </c>
    </row>
    <row r="931" s="13" customFormat="1">
      <c r="A931" s="13"/>
      <c r="B931" s="223"/>
      <c r="C931" s="224"/>
      <c r="D931" s="225" t="s">
        <v>139</v>
      </c>
      <c r="E931" s="226" t="s">
        <v>19</v>
      </c>
      <c r="F931" s="227" t="s">
        <v>2044</v>
      </c>
      <c r="G931" s="224"/>
      <c r="H931" s="228">
        <v>1.3160000000000001</v>
      </c>
      <c r="I931" s="229"/>
      <c r="J931" s="224"/>
      <c r="K931" s="224"/>
      <c r="L931" s="230"/>
      <c r="M931" s="231"/>
      <c r="N931" s="232"/>
      <c r="O931" s="232"/>
      <c r="P931" s="232"/>
      <c r="Q931" s="232"/>
      <c r="R931" s="232"/>
      <c r="S931" s="232"/>
      <c r="T931" s="23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4" t="s">
        <v>139</v>
      </c>
      <c r="AU931" s="234" t="s">
        <v>82</v>
      </c>
      <c r="AV931" s="13" t="s">
        <v>82</v>
      </c>
      <c r="AW931" s="13" t="s">
        <v>34</v>
      </c>
      <c r="AX931" s="13" t="s">
        <v>72</v>
      </c>
      <c r="AY931" s="234" t="s">
        <v>128</v>
      </c>
    </row>
    <row r="932" s="13" customFormat="1">
      <c r="A932" s="13"/>
      <c r="B932" s="223"/>
      <c r="C932" s="224"/>
      <c r="D932" s="225" t="s">
        <v>139</v>
      </c>
      <c r="E932" s="226" t="s">
        <v>19</v>
      </c>
      <c r="F932" s="227" t="s">
        <v>2045</v>
      </c>
      <c r="G932" s="224"/>
      <c r="H932" s="228">
        <v>0.67700000000000005</v>
      </c>
      <c r="I932" s="229"/>
      <c r="J932" s="224"/>
      <c r="K932" s="224"/>
      <c r="L932" s="230"/>
      <c r="M932" s="231"/>
      <c r="N932" s="232"/>
      <c r="O932" s="232"/>
      <c r="P932" s="232"/>
      <c r="Q932" s="232"/>
      <c r="R932" s="232"/>
      <c r="S932" s="232"/>
      <c r="T932" s="23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4" t="s">
        <v>139</v>
      </c>
      <c r="AU932" s="234" t="s">
        <v>82</v>
      </c>
      <c r="AV932" s="13" t="s">
        <v>82</v>
      </c>
      <c r="AW932" s="13" t="s">
        <v>34</v>
      </c>
      <c r="AX932" s="13" t="s">
        <v>72</v>
      </c>
      <c r="AY932" s="234" t="s">
        <v>128</v>
      </c>
    </row>
    <row r="933" s="13" customFormat="1">
      <c r="A933" s="13"/>
      <c r="B933" s="223"/>
      <c r="C933" s="224"/>
      <c r="D933" s="225" t="s">
        <v>139</v>
      </c>
      <c r="E933" s="226" t="s">
        <v>19</v>
      </c>
      <c r="F933" s="227" t="s">
        <v>2046</v>
      </c>
      <c r="G933" s="224"/>
      <c r="H933" s="228">
        <v>0.67700000000000005</v>
      </c>
      <c r="I933" s="229"/>
      <c r="J933" s="224"/>
      <c r="K933" s="224"/>
      <c r="L933" s="230"/>
      <c r="M933" s="231"/>
      <c r="N933" s="232"/>
      <c r="O933" s="232"/>
      <c r="P933" s="232"/>
      <c r="Q933" s="232"/>
      <c r="R933" s="232"/>
      <c r="S933" s="232"/>
      <c r="T933" s="23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4" t="s">
        <v>139</v>
      </c>
      <c r="AU933" s="234" t="s">
        <v>82</v>
      </c>
      <c r="AV933" s="13" t="s">
        <v>82</v>
      </c>
      <c r="AW933" s="13" t="s">
        <v>34</v>
      </c>
      <c r="AX933" s="13" t="s">
        <v>72</v>
      </c>
      <c r="AY933" s="234" t="s">
        <v>128</v>
      </c>
    </row>
    <row r="934" s="13" customFormat="1">
      <c r="A934" s="13"/>
      <c r="B934" s="223"/>
      <c r="C934" s="224"/>
      <c r="D934" s="225" t="s">
        <v>139</v>
      </c>
      <c r="E934" s="226" t="s">
        <v>19</v>
      </c>
      <c r="F934" s="227" t="s">
        <v>2047</v>
      </c>
      <c r="G934" s="224"/>
      <c r="H934" s="228">
        <v>0.372</v>
      </c>
      <c r="I934" s="229"/>
      <c r="J934" s="224"/>
      <c r="K934" s="224"/>
      <c r="L934" s="230"/>
      <c r="M934" s="231"/>
      <c r="N934" s="232"/>
      <c r="O934" s="232"/>
      <c r="P934" s="232"/>
      <c r="Q934" s="232"/>
      <c r="R934" s="232"/>
      <c r="S934" s="232"/>
      <c r="T934" s="23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4" t="s">
        <v>139</v>
      </c>
      <c r="AU934" s="234" t="s">
        <v>82</v>
      </c>
      <c r="AV934" s="13" t="s">
        <v>82</v>
      </c>
      <c r="AW934" s="13" t="s">
        <v>34</v>
      </c>
      <c r="AX934" s="13" t="s">
        <v>72</v>
      </c>
      <c r="AY934" s="234" t="s">
        <v>128</v>
      </c>
    </row>
    <row r="935" s="13" customFormat="1">
      <c r="A935" s="13"/>
      <c r="B935" s="223"/>
      <c r="C935" s="224"/>
      <c r="D935" s="225" t="s">
        <v>139</v>
      </c>
      <c r="E935" s="226" t="s">
        <v>19</v>
      </c>
      <c r="F935" s="227" t="s">
        <v>2048</v>
      </c>
      <c r="G935" s="224"/>
      <c r="H935" s="228">
        <v>0.252</v>
      </c>
      <c r="I935" s="229"/>
      <c r="J935" s="224"/>
      <c r="K935" s="224"/>
      <c r="L935" s="230"/>
      <c r="M935" s="231"/>
      <c r="N935" s="232"/>
      <c r="O935" s="232"/>
      <c r="P935" s="232"/>
      <c r="Q935" s="232"/>
      <c r="R935" s="232"/>
      <c r="S935" s="232"/>
      <c r="T935" s="23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4" t="s">
        <v>139</v>
      </c>
      <c r="AU935" s="234" t="s">
        <v>82</v>
      </c>
      <c r="AV935" s="13" t="s">
        <v>82</v>
      </c>
      <c r="AW935" s="13" t="s">
        <v>34</v>
      </c>
      <c r="AX935" s="13" t="s">
        <v>72</v>
      </c>
      <c r="AY935" s="234" t="s">
        <v>128</v>
      </c>
    </row>
    <row r="936" s="13" customFormat="1">
      <c r="A936" s="13"/>
      <c r="B936" s="223"/>
      <c r="C936" s="224"/>
      <c r="D936" s="225" t="s">
        <v>139</v>
      </c>
      <c r="E936" s="226" t="s">
        <v>19</v>
      </c>
      <c r="F936" s="227" t="s">
        <v>2049</v>
      </c>
      <c r="G936" s="224"/>
      <c r="H936" s="228">
        <v>0.432</v>
      </c>
      <c r="I936" s="229"/>
      <c r="J936" s="224"/>
      <c r="K936" s="224"/>
      <c r="L936" s="230"/>
      <c r="M936" s="231"/>
      <c r="N936" s="232"/>
      <c r="O936" s="232"/>
      <c r="P936" s="232"/>
      <c r="Q936" s="232"/>
      <c r="R936" s="232"/>
      <c r="S936" s="232"/>
      <c r="T936" s="23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4" t="s">
        <v>139</v>
      </c>
      <c r="AU936" s="234" t="s">
        <v>82</v>
      </c>
      <c r="AV936" s="13" t="s">
        <v>82</v>
      </c>
      <c r="AW936" s="13" t="s">
        <v>34</v>
      </c>
      <c r="AX936" s="13" t="s">
        <v>72</v>
      </c>
      <c r="AY936" s="234" t="s">
        <v>128</v>
      </c>
    </row>
    <row r="937" s="14" customFormat="1">
      <c r="A937" s="14"/>
      <c r="B937" s="235"/>
      <c r="C937" s="236"/>
      <c r="D937" s="225" t="s">
        <v>139</v>
      </c>
      <c r="E937" s="237" t="s">
        <v>19</v>
      </c>
      <c r="F937" s="238" t="s">
        <v>153</v>
      </c>
      <c r="G937" s="236"/>
      <c r="H937" s="239">
        <v>3.7259999999999995</v>
      </c>
      <c r="I937" s="240"/>
      <c r="J937" s="236"/>
      <c r="K937" s="236"/>
      <c r="L937" s="241"/>
      <c r="M937" s="242"/>
      <c r="N937" s="243"/>
      <c r="O937" s="243"/>
      <c r="P937" s="243"/>
      <c r="Q937" s="243"/>
      <c r="R937" s="243"/>
      <c r="S937" s="243"/>
      <c r="T937" s="24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5" t="s">
        <v>139</v>
      </c>
      <c r="AU937" s="245" t="s">
        <v>82</v>
      </c>
      <c r="AV937" s="14" t="s">
        <v>135</v>
      </c>
      <c r="AW937" s="14" t="s">
        <v>34</v>
      </c>
      <c r="AX937" s="14" t="s">
        <v>80</v>
      </c>
      <c r="AY937" s="245" t="s">
        <v>128</v>
      </c>
    </row>
    <row r="938" s="13" customFormat="1">
      <c r="A938" s="13"/>
      <c r="B938" s="223"/>
      <c r="C938" s="224"/>
      <c r="D938" s="225" t="s">
        <v>139</v>
      </c>
      <c r="E938" s="224"/>
      <c r="F938" s="227" t="s">
        <v>2050</v>
      </c>
      <c r="G938" s="224"/>
      <c r="H938" s="228">
        <v>4.0990000000000002</v>
      </c>
      <c r="I938" s="229"/>
      <c r="J938" s="224"/>
      <c r="K938" s="224"/>
      <c r="L938" s="230"/>
      <c r="M938" s="231"/>
      <c r="N938" s="232"/>
      <c r="O938" s="232"/>
      <c r="P938" s="232"/>
      <c r="Q938" s="232"/>
      <c r="R938" s="232"/>
      <c r="S938" s="232"/>
      <c r="T938" s="23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4" t="s">
        <v>139</v>
      </c>
      <c r="AU938" s="234" t="s">
        <v>82</v>
      </c>
      <c r="AV938" s="13" t="s">
        <v>82</v>
      </c>
      <c r="AW938" s="13" t="s">
        <v>4</v>
      </c>
      <c r="AX938" s="13" t="s">
        <v>80</v>
      </c>
      <c r="AY938" s="234" t="s">
        <v>128</v>
      </c>
    </row>
    <row r="939" s="2" customFormat="1" ht="16.5" customHeight="1">
      <c r="A939" s="39"/>
      <c r="B939" s="40"/>
      <c r="C939" s="246" t="s">
        <v>2051</v>
      </c>
      <c r="D939" s="246" t="s">
        <v>414</v>
      </c>
      <c r="E939" s="247" t="s">
        <v>2052</v>
      </c>
      <c r="F939" s="248" t="s">
        <v>2053</v>
      </c>
      <c r="G939" s="249" t="s">
        <v>174</v>
      </c>
      <c r="H939" s="250">
        <v>2.867</v>
      </c>
      <c r="I939" s="251"/>
      <c r="J939" s="252">
        <f>ROUND(I939*H939,2)</f>
        <v>0</v>
      </c>
      <c r="K939" s="248" t="s">
        <v>134</v>
      </c>
      <c r="L939" s="253"/>
      <c r="M939" s="254" t="s">
        <v>19</v>
      </c>
      <c r="N939" s="255" t="s">
        <v>43</v>
      </c>
      <c r="O939" s="85"/>
      <c r="P939" s="214">
        <f>O939*H939</f>
        <v>0</v>
      </c>
      <c r="Q939" s="214">
        <v>1</v>
      </c>
      <c r="R939" s="214">
        <f>Q939*H939</f>
        <v>2.867</v>
      </c>
      <c r="S939" s="214">
        <v>0</v>
      </c>
      <c r="T939" s="215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16" t="s">
        <v>334</v>
      </c>
      <c r="AT939" s="216" t="s">
        <v>414</v>
      </c>
      <c r="AU939" s="216" t="s">
        <v>82</v>
      </c>
      <c r="AY939" s="18" t="s">
        <v>128</v>
      </c>
      <c r="BE939" s="217">
        <f>IF(N939="základní",J939,0)</f>
        <v>0</v>
      </c>
      <c r="BF939" s="217">
        <f>IF(N939="snížená",J939,0)</f>
        <v>0</v>
      </c>
      <c r="BG939" s="217">
        <f>IF(N939="zákl. přenesená",J939,0)</f>
        <v>0</v>
      </c>
      <c r="BH939" s="217">
        <f>IF(N939="sníž. přenesená",J939,0)</f>
        <v>0</v>
      </c>
      <c r="BI939" s="217">
        <f>IF(N939="nulová",J939,0)</f>
        <v>0</v>
      </c>
      <c r="BJ939" s="18" t="s">
        <v>80</v>
      </c>
      <c r="BK939" s="217">
        <f>ROUND(I939*H939,2)</f>
        <v>0</v>
      </c>
      <c r="BL939" s="18" t="s">
        <v>230</v>
      </c>
      <c r="BM939" s="216" t="s">
        <v>2054</v>
      </c>
    </row>
    <row r="940" s="13" customFormat="1">
      <c r="A940" s="13"/>
      <c r="B940" s="223"/>
      <c r="C940" s="224"/>
      <c r="D940" s="225" t="s">
        <v>139</v>
      </c>
      <c r="E940" s="226" t="s">
        <v>19</v>
      </c>
      <c r="F940" s="227" t="s">
        <v>2055</v>
      </c>
      <c r="G940" s="224"/>
      <c r="H940" s="228">
        <v>2.6059999999999999</v>
      </c>
      <c r="I940" s="229"/>
      <c r="J940" s="224"/>
      <c r="K940" s="224"/>
      <c r="L940" s="230"/>
      <c r="M940" s="231"/>
      <c r="N940" s="232"/>
      <c r="O940" s="232"/>
      <c r="P940" s="232"/>
      <c r="Q940" s="232"/>
      <c r="R940" s="232"/>
      <c r="S940" s="232"/>
      <c r="T940" s="23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4" t="s">
        <v>139</v>
      </c>
      <c r="AU940" s="234" t="s">
        <v>82</v>
      </c>
      <c r="AV940" s="13" t="s">
        <v>82</v>
      </c>
      <c r="AW940" s="13" t="s">
        <v>34</v>
      </c>
      <c r="AX940" s="13" t="s">
        <v>80</v>
      </c>
      <c r="AY940" s="234" t="s">
        <v>128</v>
      </c>
    </row>
    <row r="941" s="13" customFormat="1">
      <c r="A941" s="13"/>
      <c r="B941" s="223"/>
      <c r="C941" s="224"/>
      <c r="D941" s="225" t="s">
        <v>139</v>
      </c>
      <c r="E941" s="224"/>
      <c r="F941" s="227" t="s">
        <v>2056</v>
      </c>
      <c r="G941" s="224"/>
      <c r="H941" s="228">
        <v>2.867</v>
      </c>
      <c r="I941" s="229"/>
      <c r="J941" s="224"/>
      <c r="K941" s="224"/>
      <c r="L941" s="230"/>
      <c r="M941" s="231"/>
      <c r="N941" s="232"/>
      <c r="O941" s="232"/>
      <c r="P941" s="232"/>
      <c r="Q941" s="232"/>
      <c r="R941" s="232"/>
      <c r="S941" s="232"/>
      <c r="T941" s="23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4" t="s">
        <v>139</v>
      </c>
      <c r="AU941" s="234" t="s">
        <v>82</v>
      </c>
      <c r="AV941" s="13" t="s">
        <v>82</v>
      </c>
      <c r="AW941" s="13" t="s">
        <v>4</v>
      </c>
      <c r="AX941" s="13" t="s">
        <v>80</v>
      </c>
      <c r="AY941" s="234" t="s">
        <v>128</v>
      </c>
    </row>
    <row r="942" s="2" customFormat="1" ht="16.5" customHeight="1">
      <c r="A942" s="39"/>
      <c r="B942" s="40"/>
      <c r="C942" s="246" t="s">
        <v>2057</v>
      </c>
      <c r="D942" s="246" t="s">
        <v>414</v>
      </c>
      <c r="E942" s="247" t="s">
        <v>2058</v>
      </c>
      <c r="F942" s="248" t="s">
        <v>2059</v>
      </c>
      <c r="G942" s="249" t="s">
        <v>174</v>
      </c>
      <c r="H942" s="250">
        <v>20.949999999999999</v>
      </c>
      <c r="I942" s="251"/>
      <c r="J942" s="252">
        <f>ROUND(I942*H942,2)</f>
        <v>0</v>
      </c>
      <c r="K942" s="248" t="s">
        <v>134</v>
      </c>
      <c r="L942" s="253"/>
      <c r="M942" s="254" t="s">
        <v>19</v>
      </c>
      <c r="N942" s="255" t="s">
        <v>43</v>
      </c>
      <c r="O942" s="85"/>
      <c r="P942" s="214">
        <f>O942*H942</f>
        <v>0</v>
      </c>
      <c r="Q942" s="214">
        <v>1</v>
      </c>
      <c r="R942" s="214">
        <f>Q942*H942</f>
        <v>20.949999999999999</v>
      </c>
      <c r="S942" s="214">
        <v>0</v>
      </c>
      <c r="T942" s="215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16" t="s">
        <v>334</v>
      </c>
      <c r="AT942" s="216" t="s">
        <v>414</v>
      </c>
      <c r="AU942" s="216" t="s">
        <v>82</v>
      </c>
      <c r="AY942" s="18" t="s">
        <v>128</v>
      </c>
      <c r="BE942" s="217">
        <f>IF(N942="základní",J942,0)</f>
        <v>0</v>
      </c>
      <c r="BF942" s="217">
        <f>IF(N942="snížená",J942,0)</f>
        <v>0</v>
      </c>
      <c r="BG942" s="217">
        <f>IF(N942="zákl. přenesená",J942,0)</f>
        <v>0</v>
      </c>
      <c r="BH942" s="217">
        <f>IF(N942="sníž. přenesená",J942,0)</f>
        <v>0</v>
      </c>
      <c r="BI942" s="217">
        <f>IF(N942="nulová",J942,0)</f>
        <v>0</v>
      </c>
      <c r="BJ942" s="18" t="s">
        <v>80</v>
      </c>
      <c r="BK942" s="217">
        <f>ROUND(I942*H942,2)</f>
        <v>0</v>
      </c>
      <c r="BL942" s="18" t="s">
        <v>230</v>
      </c>
      <c r="BM942" s="216" t="s">
        <v>2060</v>
      </c>
    </row>
    <row r="943" s="13" customFormat="1">
      <c r="A943" s="13"/>
      <c r="B943" s="223"/>
      <c r="C943" s="224"/>
      <c r="D943" s="225" t="s">
        <v>139</v>
      </c>
      <c r="E943" s="226" t="s">
        <v>19</v>
      </c>
      <c r="F943" s="227" t="s">
        <v>2061</v>
      </c>
      <c r="G943" s="224"/>
      <c r="H943" s="228">
        <v>0.16600000000000001</v>
      </c>
      <c r="I943" s="229"/>
      <c r="J943" s="224"/>
      <c r="K943" s="224"/>
      <c r="L943" s="230"/>
      <c r="M943" s="231"/>
      <c r="N943" s="232"/>
      <c r="O943" s="232"/>
      <c r="P943" s="232"/>
      <c r="Q943" s="232"/>
      <c r="R943" s="232"/>
      <c r="S943" s="232"/>
      <c r="T943" s="23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4" t="s">
        <v>139</v>
      </c>
      <c r="AU943" s="234" t="s">
        <v>82</v>
      </c>
      <c r="AV943" s="13" t="s">
        <v>82</v>
      </c>
      <c r="AW943" s="13" t="s">
        <v>34</v>
      </c>
      <c r="AX943" s="13" t="s">
        <v>72</v>
      </c>
      <c r="AY943" s="234" t="s">
        <v>128</v>
      </c>
    </row>
    <row r="944" s="13" customFormat="1">
      <c r="A944" s="13"/>
      <c r="B944" s="223"/>
      <c r="C944" s="224"/>
      <c r="D944" s="225" t="s">
        <v>139</v>
      </c>
      <c r="E944" s="226" t="s">
        <v>19</v>
      </c>
      <c r="F944" s="227" t="s">
        <v>2062</v>
      </c>
      <c r="G944" s="224"/>
      <c r="H944" s="228">
        <v>2.7040000000000002</v>
      </c>
      <c r="I944" s="229"/>
      <c r="J944" s="224"/>
      <c r="K944" s="224"/>
      <c r="L944" s="230"/>
      <c r="M944" s="231"/>
      <c r="N944" s="232"/>
      <c r="O944" s="232"/>
      <c r="P944" s="232"/>
      <c r="Q944" s="232"/>
      <c r="R944" s="232"/>
      <c r="S944" s="232"/>
      <c r="T944" s="23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4" t="s">
        <v>139</v>
      </c>
      <c r="AU944" s="234" t="s">
        <v>82</v>
      </c>
      <c r="AV944" s="13" t="s">
        <v>82</v>
      </c>
      <c r="AW944" s="13" t="s">
        <v>34</v>
      </c>
      <c r="AX944" s="13" t="s">
        <v>72</v>
      </c>
      <c r="AY944" s="234" t="s">
        <v>128</v>
      </c>
    </row>
    <row r="945" s="13" customFormat="1">
      <c r="A945" s="13"/>
      <c r="B945" s="223"/>
      <c r="C945" s="224"/>
      <c r="D945" s="225" t="s">
        <v>139</v>
      </c>
      <c r="E945" s="226" t="s">
        <v>19</v>
      </c>
      <c r="F945" s="227" t="s">
        <v>2063</v>
      </c>
      <c r="G945" s="224"/>
      <c r="H945" s="228">
        <v>2.7040000000000002</v>
      </c>
      <c r="I945" s="229"/>
      <c r="J945" s="224"/>
      <c r="K945" s="224"/>
      <c r="L945" s="230"/>
      <c r="M945" s="231"/>
      <c r="N945" s="232"/>
      <c r="O945" s="232"/>
      <c r="P945" s="232"/>
      <c r="Q945" s="232"/>
      <c r="R945" s="232"/>
      <c r="S945" s="232"/>
      <c r="T945" s="23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4" t="s">
        <v>139</v>
      </c>
      <c r="AU945" s="234" t="s">
        <v>82</v>
      </c>
      <c r="AV945" s="13" t="s">
        <v>82</v>
      </c>
      <c r="AW945" s="13" t="s">
        <v>34</v>
      </c>
      <c r="AX945" s="13" t="s">
        <v>72</v>
      </c>
      <c r="AY945" s="234" t="s">
        <v>128</v>
      </c>
    </row>
    <row r="946" s="13" customFormat="1">
      <c r="A946" s="13"/>
      <c r="B946" s="223"/>
      <c r="C946" s="224"/>
      <c r="D946" s="225" t="s">
        <v>139</v>
      </c>
      <c r="E946" s="226" t="s">
        <v>19</v>
      </c>
      <c r="F946" s="227" t="s">
        <v>2064</v>
      </c>
      <c r="G946" s="224"/>
      <c r="H946" s="228">
        <v>0.91600000000000004</v>
      </c>
      <c r="I946" s="229"/>
      <c r="J946" s="224"/>
      <c r="K946" s="224"/>
      <c r="L946" s="230"/>
      <c r="M946" s="231"/>
      <c r="N946" s="232"/>
      <c r="O946" s="232"/>
      <c r="P946" s="232"/>
      <c r="Q946" s="232"/>
      <c r="R946" s="232"/>
      <c r="S946" s="232"/>
      <c r="T946" s="23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4" t="s">
        <v>139</v>
      </c>
      <c r="AU946" s="234" t="s">
        <v>82</v>
      </c>
      <c r="AV946" s="13" t="s">
        <v>82</v>
      </c>
      <c r="AW946" s="13" t="s">
        <v>34</v>
      </c>
      <c r="AX946" s="13" t="s">
        <v>72</v>
      </c>
      <c r="AY946" s="234" t="s">
        <v>128</v>
      </c>
    </row>
    <row r="947" s="13" customFormat="1">
      <c r="A947" s="13"/>
      <c r="B947" s="223"/>
      <c r="C947" s="224"/>
      <c r="D947" s="225" t="s">
        <v>139</v>
      </c>
      <c r="E947" s="226" t="s">
        <v>19</v>
      </c>
      <c r="F947" s="227" t="s">
        <v>2065</v>
      </c>
      <c r="G947" s="224"/>
      <c r="H947" s="228">
        <v>0.91600000000000004</v>
      </c>
      <c r="I947" s="229"/>
      <c r="J947" s="224"/>
      <c r="K947" s="224"/>
      <c r="L947" s="230"/>
      <c r="M947" s="231"/>
      <c r="N947" s="232"/>
      <c r="O947" s="232"/>
      <c r="P947" s="232"/>
      <c r="Q947" s="232"/>
      <c r="R947" s="232"/>
      <c r="S947" s="232"/>
      <c r="T947" s="23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4" t="s">
        <v>139</v>
      </c>
      <c r="AU947" s="234" t="s">
        <v>82</v>
      </c>
      <c r="AV947" s="13" t="s">
        <v>82</v>
      </c>
      <c r="AW947" s="13" t="s">
        <v>34</v>
      </c>
      <c r="AX947" s="13" t="s">
        <v>72</v>
      </c>
      <c r="AY947" s="234" t="s">
        <v>128</v>
      </c>
    </row>
    <row r="948" s="13" customFormat="1">
      <c r="A948" s="13"/>
      <c r="B948" s="223"/>
      <c r="C948" s="224"/>
      <c r="D948" s="225" t="s">
        <v>139</v>
      </c>
      <c r="E948" s="226" t="s">
        <v>19</v>
      </c>
      <c r="F948" s="227" t="s">
        <v>2066</v>
      </c>
      <c r="G948" s="224"/>
      <c r="H948" s="228">
        <v>0.91600000000000004</v>
      </c>
      <c r="I948" s="229"/>
      <c r="J948" s="224"/>
      <c r="K948" s="224"/>
      <c r="L948" s="230"/>
      <c r="M948" s="231"/>
      <c r="N948" s="232"/>
      <c r="O948" s="232"/>
      <c r="P948" s="232"/>
      <c r="Q948" s="232"/>
      <c r="R948" s="232"/>
      <c r="S948" s="232"/>
      <c r="T948" s="23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4" t="s">
        <v>139</v>
      </c>
      <c r="AU948" s="234" t="s">
        <v>82</v>
      </c>
      <c r="AV948" s="13" t="s">
        <v>82</v>
      </c>
      <c r="AW948" s="13" t="s">
        <v>34</v>
      </c>
      <c r="AX948" s="13" t="s">
        <v>72</v>
      </c>
      <c r="AY948" s="234" t="s">
        <v>128</v>
      </c>
    </row>
    <row r="949" s="13" customFormat="1">
      <c r="A949" s="13"/>
      <c r="B949" s="223"/>
      <c r="C949" s="224"/>
      <c r="D949" s="225" t="s">
        <v>139</v>
      </c>
      <c r="E949" s="226" t="s">
        <v>19</v>
      </c>
      <c r="F949" s="227" t="s">
        <v>2067</v>
      </c>
      <c r="G949" s="224"/>
      <c r="H949" s="228">
        <v>1.0029999999999999</v>
      </c>
      <c r="I949" s="229"/>
      <c r="J949" s="224"/>
      <c r="K949" s="224"/>
      <c r="L949" s="230"/>
      <c r="M949" s="231"/>
      <c r="N949" s="232"/>
      <c r="O949" s="232"/>
      <c r="P949" s="232"/>
      <c r="Q949" s="232"/>
      <c r="R949" s="232"/>
      <c r="S949" s="232"/>
      <c r="T949" s="23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4" t="s">
        <v>139</v>
      </c>
      <c r="AU949" s="234" t="s">
        <v>82</v>
      </c>
      <c r="AV949" s="13" t="s">
        <v>82</v>
      </c>
      <c r="AW949" s="13" t="s">
        <v>34</v>
      </c>
      <c r="AX949" s="13" t="s">
        <v>72</v>
      </c>
      <c r="AY949" s="234" t="s">
        <v>128</v>
      </c>
    </row>
    <row r="950" s="13" customFormat="1">
      <c r="A950" s="13"/>
      <c r="B950" s="223"/>
      <c r="C950" s="224"/>
      <c r="D950" s="225" t="s">
        <v>139</v>
      </c>
      <c r="E950" s="226" t="s">
        <v>19</v>
      </c>
      <c r="F950" s="227" t="s">
        <v>2068</v>
      </c>
      <c r="G950" s="224"/>
      <c r="H950" s="228">
        <v>1.0960000000000001</v>
      </c>
      <c r="I950" s="229"/>
      <c r="J950" s="224"/>
      <c r="K950" s="224"/>
      <c r="L950" s="230"/>
      <c r="M950" s="231"/>
      <c r="N950" s="232"/>
      <c r="O950" s="232"/>
      <c r="P950" s="232"/>
      <c r="Q950" s="232"/>
      <c r="R950" s="232"/>
      <c r="S950" s="232"/>
      <c r="T950" s="23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4" t="s">
        <v>139</v>
      </c>
      <c r="AU950" s="234" t="s">
        <v>82</v>
      </c>
      <c r="AV950" s="13" t="s">
        <v>82</v>
      </c>
      <c r="AW950" s="13" t="s">
        <v>34</v>
      </c>
      <c r="AX950" s="13" t="s">
        <v>72</v>
      </c>
      <c r="AY950" s="234" t="s">
        <v>128</v>
      </c>
    </row>
    <row r="951" s="13" customFormat="1">
      <c r="A951" s="13"/>
      <c r="B951" s="223"/>
      <c r="C951" s="224"/>
      <c r="D951" s="225" t="s">
        <v>139</v>
      </c>
      <c r="E951" s="226" t="s">
        <v>19</v>
      </c>
      <c r="F951" s="227" t="s">
        <v>2069</v>
      </c>
      <c r="G951" s="224"/>
      <c r="H951" s="228">
        <v>1.0960000000000001</v>
      </c>
      <c r="I951" s="229"/>
      <c r="J951" s="224"/>
      <c r="K951" s="224"/>
      <c r="L951" s="230"/>
      <c r="M951" s="231"/>
      <c r="N951" s="232"/>
      <c r="O951" s="232"/>
      <c r="P951" s="232"/>
      <c r="Q951" s="232"/>
      <c r="R951" s="232"/>
      <c r="S951" s="232"/>
      <c r="T951" s="23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4" t="s">
        <v>139</v>
      </c>
      <c r="AU951" s="234" t="s">
        <v>82</v>
      </c>
      <c r="AV951" s="13" t="s">
        <v>82</v>
      </c>
      <c r="AW951" s="13" t="s">
        <v>34</v>
      </c>
      <c r="AX951" s="13" t="s">
        <v>72</v>
      </c>
      <c r="AY951" s="234" t="s">
        <v>128</v>
      </c>
    </row>
    <row r="952" s="13" customFormat="1">
      <c r="A952" s="13"/>
      <c r="B952" s="223"/>
      <c r="C952" s="224"/>
      <c r="D952" s="225" t="s">
        <v>139</v>
      </c>
      <c r="E952" s="226" t="s">
        <v>19</v>
      </c>
      <c r="F952" s="227" t="s">
        <v>2070</v>
      </c>
      <c r="G952" s="224"/>
      <c r="H952" s="228">
        <v>0.86299999999999999</v>
      </c>
      <c r="I952" s="229"/>
      <c r="J952" s="224"/>
      <c r="K952" s="224"/>
      <c r="L952" s="230"/>
      <c r="M952" s="231"/>
      <c r="N952" s="232"/>
      <c r="O952" s="232"/>
      <c r="P952" s="232"/>
      <c r="Q952" s="232"/>
      <c r="R952" s="232"/>
      <c r="S952" s="232"/>
      <c r="T952" s="23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4" t="s">
        <v>139</v>
      </c>
      <c r="AU952" s="234" t="s">
        <v>82</v>
      </c>
      <c r="AV952" s="13" t="s">
        <v>82</v>
      </c>
      <c r="AW952" s="13" t="s">
        <v>34</v>
      </c>
      <c r="AX952" s="13" t="s">
        <v>72</v>
      </c>
      <c r="AY952" s="234" t="s">
        <v>128</v>
      </c>
    </row>
    <row r="953" s="13" customFormat="1">
      <c r="A953" s="13"/>
      <c r="B953" s="223"/>
      <c r="C953" s="224"/>
      <c r="D953" s="225" t="s">
        <v>139</v>
      </c>
      <c r="E953" s="226" t="s">
        <v>19</v>
      </c>
      <c r="F953" s="227" t="s">
        <v>2071</v>
      </c>
      <c r="G953" s="224"/>
      <c r="H953" s="228">
        <v>0.86299999999999999</v>
      </c>
      <c r="I953" s="229"/>
      <c r="J953" s="224"/>
      <c r="K953" s="224"/>
      <c r="L953" s="230"/>
      <c r="M953" s="231"/>
      <c r="N953" s="232"/>
      <c r="O953" s="232"/>
      <c r="P953" s="232"/>
      <c r="Q953" s="232"/>
      <c r="R953" s="232"/>
      <c r="S953" s="232"/>
      <c r="T953" s="23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4" t="s">
        <v>139</v>
      </c>
      <c r="AU953" s="234" t="s">
        <v>82</v>
      </c>
      <c r="AV953" s="13" t="s">
        <v>82</v>
      </c>
      <c r="AW953" s="13" t="s">
        <v>34</v>
      </c>
      <c r="AX953" s="13" t="s">
        <v>72</v>
      </c>
      <c r="AY953" s="234" t="s">
        <v>128</v>
      </c>
    </row>
    <row r="954" s="13" customFormat="1">
      <c r="A954" s="13"/>
      <c r="B954" s="223"/>
      <c r="C954" s="224"/>
      <c r="D954" s="225" t="s">
        <v>139</v>
      </c>
      <c r="E954" s="226" t="s">
        <v>19</v>
      </c>
      <c r="F954" s="227" t="s">
        <v>2072</v>
      </c>
      <c r="G954" s="224"/>
      <c r="H954" s="228">
        <v>1.135</v>
      </c>
      <c r="I954" s="229"/>
      <c r="J954" s="224"/>
      <c r="K954" s="224"/>
      <c r="L954" s="230"/>
      <c r="M954" s="231"/>
      <c r="N954" s="232"/>
      <c r="O954" s="232"/>
      <c r="P954" s="232"/>
      <c r="Q954" s="232"/>
      <c r="R954" s="232"/>
      <c r="S954" s="232"/>
      <c r="T954" s="23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4" t="s">
        <v>139</v>
      </c>
      <c r="AU954" s="234" t="s">
        <v>82</v>
      </c>
      <c r="AV954" s="13" t="s">
        <v>82</v>
      </c>
      <c r="AW954" s="13" t="s">
        <v>34</v>
      </c>
      <c r="AX954" s="13" t="s">
        <v>72</v>
      </c>
      <c r="AY954" s="234" t="s">
        <v>128</v>
      </c>
    </row>
    <row r="955" s="13" customFormat="1">
      <c r="A955" s="13"/>
      <c r="B955" s="223"/>
      <c r="C955" s="224"/>
      <c r="D955" s="225" t="s">
        <v>139</v>
      </c>
      <c r="E955" s="226" t="s">
        <v>19</v>
      </c>
      <c r="F955" s="227" t="s">
        <v>2073</v>
      </c>
      <c r="G955" s="224"/>
      <c r="H955" s="228">
        <v>1.135</v>
      </c>
      <c r="I955" s="229"/>
      <c r="J955" s="224"/>
      <c r="K955" s="224"/>
      <c r="L955" s="230"/>
      <c r="M955" s="231"/>
      <c r="N955" s="232"/>
      <c r="O955" s="232"/>
      <c r="P955" s="232"/>
      <c r="Q955" s="232"/>
      <c r="R955" s="232"/>
      <c r="S955" s="232"/>
      <c r="T955" s="23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4" t="s">
        <v>139</v>
      </c>
      <c r="AU955" s="234" t="s">
        <v>82</v>
      </c>
      <c r="AV955" s="13" t="s">
        <v>82</v>
      </c>
      <c r="AW955" s="13" t="s">
        <v>34</v>
      </c>
      <c r="AX955" s="13" t="s">
        <v>72</v>
      </c>
      <c r="AY955" s="234" t="s">
        <v>128</v>
      </c>
    </row>
    <row r="956" s="13" customFormat="1">
      <c r="A956" s="13"/>
      <c r="B956" s="223"/>
      <c r="C956" s="224"/>
      <c r="D956" s="225" t="s">
        <v>139</v>
      </c>
      <c r="E956" s="226" t="s">
        <v>19</v>
      </c>
      <c r="F956" s="227" t="s">
        <v>2074</v>
      </c>
      <c r="G956" s="224"/>
      <c r="H956" s="228">
        <v>0.86299999999999999</v>
      </c>
      <c r="I956" s="229"/>
      <c r="J956" s="224"/>
      <c r="K956" s="224"/>
      <c r="L956" s="230"/>
      <c r="M956" s="231"/>
      <c r="N956" s="232"/>
      <c r="O956" s="232"/>
      <c r="P956" s="232"/>
      <c r="Q956" s="232"/>
      <c r="R956" s="232"/>
      <c r="S956" s="232"/>
      <c r="T956" s="23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4" t="s">
        <v>139</v>
      </c>
      <c r="AU956" s="234" t="s">
        <v>82</v>
      </c>
      <c r="AV956" s="13" t="s">
        <v>82</v>
      </c>
      <c r="AW956" s="13" t="s">
        <v>34</v>
      </c>
      <c r="AX956" s="13" t="s">
        <v>72</v>
      </c>
      <c r="AY956" s="234" t="s">
        <v>128</v>
      </c>
    </row>
    <row r="957" s="13" customFormat="1">
      <c r="A957" s="13"/>
      <c r="B957" s="223"/>
      <c r="C957" s="224"/>
      <c r="D957" s="225" t="s">
        <v>139</v>
      </c>
      <c r="E957" s="226" t="s">
        <v>19</v>
      </c>
      <c r="F957" s="227" t="s">
        <v>2075</v>
      </c>
      <c r="G957" s="224"/>
      <c r="H957" s="228">
        <v>0.86299999999999999</v>
      </c>
      <c r="I957" s="229"/>
      <c r="J957" s="224"/>
      <c r="K957" s="224"/>
      <c r="L957" s="230"/>
      <c r="M957" s="231"/>
      <c r="N957" s="232"/>
      <c r="O957" s="232"/>
      <c r="P957" s="232"/>
      <c r="Q957" s="232"/>
      <c r="R957" s="232"/>
      <c r="S957" s="232"/>
      <c r="T957" s="23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4" t="s">
        <v>139</v>
      </c>
      <c r="AU957" s="234" t="s">
        <v>82</v>
      </c>
      <c r="AV957" s="13" t="s">
        <v>82</v>
      </c>
      <c r="AW957" s="13" t="s">
        <v>34</v>
      </c>
      <c r="AX957" s="13" t="s">
        <v>72</v>
      </c>
      <c r="AY957" s="234" t="s">
        <v>128</v>
      </c>
    </row>
    <row r="958" s="13" customFormat="1">
      <c r="A958" s="13"/>
      <c r="B958" s="223"/>
      <c r="C958" s="224"/>
      <c r="D958" s="225" t="s">
        <v>139</v>
      </c>
      <c r="E958" s="226" t="s">
        <v>19</v>
      </c>
      <c r="F958" s="227" t="s">
        <v>2076</v>
      </c>
      <c r="G958" s="224"/>
      <c r="H958" s="228">
        <v>0.90300000000000002</v>
      </c>
      <c r="I958" s="229"/>
      <c r="J958" s="224"/>
      <c r="K958" s="224"/>
      <c r="L958" s="230"/>
      <c r="M958" s="231"/>
      <c r="N958" s="232"/>
      <c r="O958" s="232"/>
      <c r="P958" s="232"/>
      <c r="Q958" s="232"/>
      <c r="R958" s="232"/>
      <c r="S958" s="232"/>
      <c r="T958" s="23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4" t="s">
        <v>139</v>
      </c>
      <c r="AU958" s="234" t="s">
        <v>82</v>
      </c>
      <c r="AV958" s="13" t="s">
        <v>82</v>
      </c>
      <c r="AW958" s="13" t="s">
        <v>34</v>
      </c>
      <c r="AX958" s="13" t="s">
        <v>72</v>
      </c>
      <c r="AY958" s="234" t="s">
        <v>128</v>
      </c>
    </row>
    <row r="959" s="13" customFormat="1">
      <c r="A959" s="13"/>
      <c r="B959" s="223"/>
      <c r="C959" s="224"/>
      <c r="D959" s="225" t="s">
        <v>139</v>
      </c>
      <c r="E959" s="226" t="s">
        <v>19</v>
      </c>
      <c r="F959" s="227" t="s">
        <v>2077</v>
      </c>
      <c r="G959" s="224"/>
      <c r="H959" s="228">
        <v>0.90300000000000002</v>
      </c>
      <c r="I959" s="229"/>
      <c r="J959" s="224"/>
      <c r="K959" s="224"/>
      <c r="L959" s="230"/>
      <c r="M959" s="231"/>
      <c r="N959" s="232"/>
      <c r="O959" s="232"/>
      <c r="P959" s="232"/>
      <c r="Q959" s="232"/>
      <c r="R959" s="232"/>
      <c r="S959" s="232"/>
      <c r="T959" s="23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4" t="s">
        <v>139</v>
      </c>
      <c r="AU959" s="234" t="s">
        <v>82</v>
      </c>
      <c r="AV959" s="13" t="s">
        <v>82</v>
      </c>
      <c r="AW959" s="13" t="s">
        <v>34</v>
      </c>
      <c r="AX959" s="13" t="s">
        <v>72</v>
      </c>
      <c r="AY959" s="234" t="s">
        <v>128</v>
      </c>
    </row>
    <row r="960" s="14" customFormat="1">
      <c r="A960" s="14"/>
      <c r="B960" s="235"/>
      <c r="C960" s="236"/>
      <c r="D960" s="225" t="s">
        <v>139</v>
      </c>
      <c r="E960" s="237" t="s">
        <v>19</v>
      </c>
      <c r="F960" s="238" t="s">
        <v>153</v>
      </c>
      <c r="G960" s="236"/>
      <c r="H960" s="239">
        <v>19.044999999999998</v>
      </c>
      <c r="I960" s="240"/>
      <c r="J960" s="236"/>
      <c r="K960" s="236"/>
      <c r="L960" s="241"/>
      <c r="M960" s="242"/>
      <c r="N960" s="243"/>
      <c r="O960" s="243"/>
      <c r="P960" s="243"/>
      <c r="Q960" s="243"/>
      <c r="R960" s="243"/>
      <c r="S960" s="243"/>
      <c r="T960" s="24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5" t="s">
        <v>139</v>
      </c>
      <c r="AU960" s="245" t="s">
        <v>82</v>
      </c>
      <c r="AV960" s="14" t="s">
        <v>135</v>
      </c>
      <c r="AW960" s="14" t="s">
        <v>34</v>
      </c>
      <c r="AX960" s="14" t="s">
        <v>80</v>
      </c>
      <c r="AY960" s="245" t="s">
        <v>128</v>
      </c>
    </row>
    <row r="961" s="13" customFormat="1">
      <c r="A961" s="13"/>
      <c r="B961" s="223"/>
      <c r="C961" s="224"/>
      <c r="D961" s="225" t="s">
        <v>139</v>
      </c>
      <c r="E961" s="224"/>
      <c r="F961" s="227" t="s">
        <v>2078</v>
      </c>
      <c r="G961" s="224"/>
      <c r="H961" s="228">
        <v>20.949999999999999</v>
      </c>
      <c r="I961" s="229"/>
      <c r="J961" s="224"/>
      <c r="K961" s="224"/>
      <c r="L961" s="230"/>
      <c r="M961" s="231"/>
      <c r="N961" s="232"/>
      <c r="O961" s="232"/>
      <c r="P961" s="232"/>
      <c r="Q961" s="232"/>
      <c r="R961" s="232"/>
      <c r="S961" s="232"/>
      <c r="T961" s="23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4" t="s">
        <v>139</v>
      </c>
      <c r="AU961" s="234" t="s">
        <v>82</v>
      </c>
      <c r="AV961" s="13" t="s">
        <v>82</v>
      </c>
      <c r="AW961" s="13" t="s">
        <v>4</v>
      </c>
      <c r="AX961" s="13" t="s">
        <v>80</v>
      </c>
      <c r="AY961" s="234" t="s">
        <v>128</v>
      </c>
    </row>
    <row r="962" s="2" customFormat="1" ht="16.5" customHeight="1">
      <c r="A962" s="39"/>
      <c r="B962" s="40"/>
      <c r="C962" s="246" t="s">
        <v>2079</v>
      </c>
      <c r="D962" s="246" t="s">
        <v>414</v>
      </c>
      <c r="E962" s="247" t="s">
        <v>2080</v>
      </c>
      <c r="F962" s="248" t="s">
        <v>2081</v>
      </c>
      <c r="G962" s="249" t="s">
        <v>174</v>
      </c>
      <c r="H962" s="250">
        <v>0.13</v>
      </c>
      <c r="I962" s="251"/>
      <c r="J962" s="252">
        <f>ROUND(I962*H962,2)</f>
        <v>0</v>
      </c>
      <c r="K962" s="248" t="s">
        <v>134</v>
      </c>
      <c r="L962" s="253"/>
      <c r="M962" s="254" t="s">
        <v>19</v>
      </c>
      <c r="N962" s="255" t="s">
        <v>43</v>
      </c>
      <c r="O962" s="85"/>
      <c r="P962" s="214">
        <f>O962*H962</f>
        <v>0</v>
      </c>
      <c r="Q962" s="214">
        <v>1</v>
      </c>
      <c r="R962" s="214">
        <f>Q962*H962</f>
        <v>0.13</v>
      </c>
      <c r="S962" s="214">
        <v>0</v>
      </c>
      <c r="T962" s="215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16" t="s">
        <v>334</v>
      </c>
      <c r="AT962" s="216" t="s">
        <v>414</v>
      </c>
      <c r="AU962" s="216" t="s">
        <v>82</v>
      </c>
      <c r="AY962" s="18" t="s">
        <v>128</v>
      </c>
      <c r="BE962" s="217">
        <f>IF(N962="základní",J962,0)</f>
        <v>0</v>
      </c>
      <c r="BF962" s="217">
        <f>IF(N962="snížená",J962,0)</f>
        <v>0</v>
      </c>
      <c r="BG962" s="217">
        <f>IF(N962="zákl. přenesená",J962,0)</f>
        <v>0</v>
      </c>
      <c r="BH962" s="217">
        <f>IF(N962="sníž. přenesená",J962,0)</f>
        <v>0</v>
      </c>
      <c r="BI962" s="217">
        <f>IF(N962="nulová",J962,0)</f>
        <v>0</v>
      </c>
      <c r="BJ962" s="18" t="s">
        <v>80</v>
      </c>
      <c r="BK962" s="217">
        <f>ROUND(I962*H962,2)</f>
        <v>0</v>
      </c>
      <c r="BL962" s="18" t="s">
        <v>230</v>
      </c>
      <c r="BM962" s="216" t="s">
        <v>2082</v>
      </c>
    </row>
    <row r="963" s="13" customFormat="1">
      <c r="A963" s="13"/>
      <c r="B963" s="223"/>
      <c r="C963" s="224"/>
      <c r="D963" s="225" t="s">
        <v>139</v>
      </c>
      <c r="E963" s="226" t="s">
        <v>19</v>
      </c>
      <c r="F963" s="227" t="s">
        <v>2083</v>
      </c>
      <c r="G963" s="224"/>
      <c r="H963" s="228">
        <v>0.11799999999999999</v>
      </c>
      <c r="I963" s="229"/>
      <c r="J963" s="224"/>
      <c r="K963" s="224"/>
      <c r="L963" s="230"/>
      <c r="M963" s="231"/>
      <c r="N963" s="232"/>
      <c r="O963" s="232"/>
      <c r="P963" s="232"/>
      <c r="Q963" s="232"/>
      <c r="R963" s="232"/>
      <c r="S963" s="232"/>
      <c r="T963" s="23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4" t="s">
        <v>139</v>
      </c>
      <c r="AU963" s="234" t="s">
        <v>82</v>
      </c>
      <c r="AV963" s="13" t="s">
        <v>82</v>
      </c>
      <c r="AW963" s="13" t="s">
        <v>34</v>
      </c>
      <c r="AX963" s="13" t="s">
        <v>80</v>
      </c>
      <c r="AY963" s="234" t="s">
        <v>128</v>
      </c>
    </row>
    <row r="964" s="13" customFormat="1">
      <c r="A964" s="13"/>
      <c r="B964" s="223"/>
      <c r="C964" s="224"/>
      <c r="D964" s="225" t="s">
        <v>139</v>
      </c>
      <c r="E964" s="224"/>
      <c r="F964" s="227" t="s">
        <v>2084</v>
      </c>
      <c r="G964" s="224"/>
      <c r="H964" s="228">
        <v>0.13</v>
      </c>
      <c r="I964" s="229"/>
      <c r="J964" s="224"/>
      <c r="K964" s="224"/>
      <c r="L964" s="230"/>
      <c r="M964" s="231"/>
      <c r="N964" s="232"/>
      <c r="O964" s="232"/>
      <c r="P964" s="232"/>
      <c r="Q964" s="232"/>
      <c r="R964" s="232"/>
      <c r="S964" s="232"/>
      <c r="T964" s="23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4" t="s">
        <v>139</v>
      </c>
      <c r="AU964" s="234" t="s">
        <v>82</v>
      </c>
      <c r="AV964" s="13" t="s">
        <v>82</v>
      </c>
      <c r="AW964" s="13" t="s">
        <v>4</v>
      </c>
      <c r="AX964" s="13" t="s">
        <v>80</v>
      </c>
      <c r="AY964" s="234" t="s">
        <v>128</v>
      </c>
    </row>
    <row r="965" s="2" customFormat="1" ht="16.5" customHeight="1">
      <c r="A965" s="39"/>
      <c r="B965" s="40"/>
      <c r="C965" s="246" t="s">
        <v>2085</v>
      </c>
      <c r="D965" s="246" t="s">
        <v>414</v>
      </c>
      <c r="E965" s="247" t="s">
        <v>2086</v>
      </c>
      <c r="F965" s="248" t="s">
        <v>2087</v>
      </c>
      <c r="G965" s="249" t="s">
        <v>174</v>
      </c>
      <c r="H965" s="250">
        <v>0.77100000000000002</v>
      </c>
      <c r="I965" s="251"/>
      <c r="J965" s="252">
        <f>ROUND(I965*H965,2)</f>
        <v>0</v>
      </c>
      <c r="K965" s="248" t="s">
        <v>134</v>
      </c>
      <c r="L965" s="253"/>
      <c r="M965" s="254" t="s">
        <v>19</v>
      </c>
      <c r="N965" s="255" t="s">
        <v>43</v>
      </c>
      <c r="O965" s="85"/>
      <c r="P965" s="214">
        <f>O965*H965</f>
        <v>0</v>
      </c>
      <c r="Q965" s="214">
        <v>1</v>
      </c>
      <c r="R965" s="214">
        <f>Q965*H965</f>
        <v>0.77100000000000002</v>
      </c>
      <c r="S965" s="214">
        <v>0</v>
      </c>
      <c r="T965" s="215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16" t="s">
        <v>334</v>
      </c>
      <c r="AT965" s="216" t="s">
        <v>414</v>
      </c>
      <c r="AU965" s="216" t="s">
        <v>82</v>
      </c>
      <c r="AY965" s="18" t="s">
        <v>128</v>
      </c>
      <c r="BE965" s="217">
        <f>IF(N965="základní",J965,0)</f>
        <v>0</v>
      </c>
      <c r="BF965" s="217">
        <f>IF(N965="snížená",J965,0)</f>
        <v>0</v>
      </c>
      <c r="BG965" s="217">
        <f>IF(N965="zákl. přenesená",J965,0)</f>
        <v>0</v>
      </c>
      <c r="BH965" s="217">
        <f>IF(N965="sníž. přenesená",J965,0)</f>
        <v>0</v>
      </c>
      <c r="BI965" s="217">
        <f>IF(N965="nulová",J965,0)</f>
        <v>0</v>
      </c>
      <c r="BJ965" s="18" t="s">
        <v>80</v>
      </c>
      <c r="BK965" s="217">
        <f>ROUND(I965*H965,2)</f>
        <v>0</v>
      </c>
      <c r="BL965" s="18" t="s">
        <v>230</v>
      </c>
      <c r="BM965" s="216" t="s">
        <v>2088</v>
      </c>
    </row>
    <row r="966" s="13" customFormat="1">
      <c r="A966" s="13"/>
      <c r="B966" s="223"/>
      <c r="C966" s="224"/>
      <c r="D966" s="225" t="s">
        <v>139</v>
      </c>
      <c r="E966" s="226" t="s">
        <v>19</v>
      </c>
      <c r="F966" s="227" t="s">
        <v>2089</v>
      </c>
      <c r="G966" s="224"/>
      <c r="H966" s="228">
        <v>0.129</v>
      </c>
      <c r="I966" s="229"/>
      <c r="J966" s="224"/>
      <c r="K966" s="224"/>
      <c r="L966" s="230"/>
      <c r="M966" s="231"/>
      <c r="N966" s="232"/>
      <c r="O966" s="232"/>
      <c r="P966" s="232"/>
      <c r="Q966" s="232"/>
      <c r="R966" s="232"/>
      <c r="S966" s="232"/>
      <c r="T966" s="23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4" t="s">
        <v>139</v>
      </c>
      <c r="AU966" s="234" t="s">
        <v>82</v>
      </c>
      <c r="AV966" s="13" t="s">
        <v>82</v>
      </c>
      <c r="AW966" s="13" t="s">
        <v>34</v>
      </c>
      <c r="AX966" s="13" t="s">
        <v>72</v>
      </c>
      <c r="AY966" s="234" t="s">
        <v>128</v>
      </c>
    </row>
    <row r="967" s="13" customFormat="1">
      <c r="A967" s="13"/>
      <c r="B967" s="223"/>
      <c r="C967" s="224"/>
      <c r="D967" s="225" t="s">
        <v>139</v>
      </c>
      <c r="E967" s="226" t="s">
        <v>19</v>
      </c>
      <c r="F967" s="227" t="s">
        <v>2090</v>
      </c>
      <c r="G967" s="224"/>
      <c r="H967" s="228">
        <v>0.57199999999999995</v>
      </c>
      <c r="I967" s="229"/>
      <c r="J967" s="224"/>
      <c r="K967" s="224"/>
      <c r="L967" s="230"/>
      <c r="M967" s="231"/>
      <c r="N967" s="232"/>
      <c r="O967" s="232"/>
      <c r="P967" s="232"/>
      <c r="Q967" s="232"/>
      <c r="R967" s="232"/>
      <c r="S967" s="232"/>
      <c r="T967" s="23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4" t="s">
        <v>139</v>
      </c>
      <c r="AU967" s="234" t="s">
        <v>82</v>
      </c>
      <c r="AV967" s="13" t="s">
        <v>82</v>
      </c>
      <c r="AW967" s="13" t="s">
        <v>34</v>
      </c>
      <c r="AX967" s="13" t="s">
        <v>72</v>
      </c>
      <c r="AY967" s="234" t="s">
        <v>128</v>
      </c>
    </row>
    <row r="968" s="14" customFormat="1">
      <c r="A968" s="14"/>
      <c r="B968" s="235"/>
      <c r="C968" s="236"/>
      <c r="D968" s="225" t="s">
        <v>139</v>
      </c>
      <c r="E968" s="237" t="s">
        <v>19</v>
      </c>
      <c r="F968" s="238" t="s">
        <v>153</v>
      </c>
      <c r="G968" s="236"/>
      <c r="H968" s="239">
        <v>0.70099999999999996</v>
      </c>
      <c r="I968" s="240"/>
      <c r="J968" s="236"/>
      <c r="K968" s="236"/>
      <c r="L968" s="241"/>
      <c r="M968" s="242"/>
      <c r="N968" s="243"/>
      <c r="O968" s="243"/>
      <c r="P968" s="243"/>
      <c r="Q968" s="243"/>
      <c r="R968" s="243"/>
      <c r="S968" s="243"/>
      <c r="T968" s="24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5" t="s">
        <v>139</v>
      </c>
      <c r="AU968" s="245" t="s">
        <v>82</v>
      </c>
      <c r="AV968" s="14" t="s">
        <v>135</v>
      </c>
      <c r="AW968" s="14" t="s">
        <v>34</v>
      </c>
      <c r="AX968" s="14" t="s">
        <v>80</v>
      </c>
      <c r="AY968" s="245" t="s">
        <v>128</v>
      </c>
    </row>
    <row r="969" s="13" customFormat="1">
      <c r="A969" s="13"/>
      <c r="B969" s="223"/>
      <c r="C969" s="224"/>
      <c r="D969" s="225" t="s">
        <v>139</v>
      </c>
      <c r="E969" s="224"/>
      <c r="F969" s="227" t="s">
        <v>2091</v>
      </c>
      <c r="G969" s="224"/>
      <c r="H969" s="228">
        <v>0.77100000000000002</v>
      </c>
      <c r="I969" s="229"/>
      <c r="J969" s="224"/>
      <c r="K969" s="224"/>
      <c r="L969" s="230"/>
      <c r="M969" s="231"/>
      <c r="N969" s="232"/>
      <c r="O969" s="232"/>
      <c r="P969" s="232"/>
      <c r="Q969" s="232"/>
      <c r="R969" s="232"/>
      <c r="S969" s="232"/>
      <c r="T969" s="23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4" t="s">
        <v>139</v>
      </c>
      <c r="AU969" s="234" t="s">
        <v>82</v>
      </c>
      <c r="AV969" s="13" t="s">
        <v>82</v>
      </c>
      <c r="AW969" s="13" t="s">
        <v>4</v>
      </c>
      <c r="AX969" s="13" t="s">
        <v>80</v>
      </c>
      <c r="AY969" s="234" t="s">
        <v>128</v>
      </c>
    </row>
    <row r="970" s="2" customFormat="1" ht="16.5" customHeight="1">
      <c r="A970" s="39"/>
      <c r="B970" s="40"/>
      <c r="C970" s="246" t="s">
        <v>2092</v>
      </c>
      <c r="D970" s="246" t="s">
        <v>414</v>
      </c>
      <c r="E970" s="247" t="s">
        <v>2093</v>
      </c>
      <c r="F970" s="248" t="s">
        <v>2094</v>
      </c>
      <c r="G970" s="249" t="s">
        <v>174</v>
      </c>
      <c r="H970" s="250">
        <v>1.3069999999999999</v>
      </c>
      <c r="I970" s="251"/>
      <c r="J970" s="252">
        <f>ROUND(I970*H970,2)</f>
        <v>0</v>
      </c>
      <c r="K970" s="248" t="s">
        <v>134</v>
      </c>
      <c r="L970" s="253"/>
      <c r="M970" s="254" t="s">
        <v>19</v>
      </c>
      <c r="N970" s="255" t="s">
        <v>43</v>
      </c>
      <c r="O970" s="85"/>
      <c r="P970" s="214">
        <f>O970*H970</f>
        <v>0</v>
      </c>
      <c r="Q970" s="214">
        <v>1</v>
      </c>
      <c r="R970" s="214">
        <f>Q970*H970</f>
        <v>1.3069999999999999</v>
      </c>
      <c r="S970" s="214">
        <v>0</v>
      </c>
      <c r="T970" s="215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16" t="s">
        <v>334</v>
      </c>
      <c r="AT970" s="216" t="s">
        <v>414</v>
      </c>
      <c r="AU970" s="216" t="s">
        <v>82</v>
      </c>
      <c r="AY970" s="18" t="s">
        <v>128</v>
      </c>
      <c r="BE970" s="217">
        <f>IF(N970="základní",J970,0)</f>
        <v>0</v>
      </c>
      <c r="BF970" s="217">
        <f>IF(N970="snížená",J970,0)</f>
        <v>0</v>
      </c>
      <c r="BG970" s="217">
        <f>IF(N970="zákl. přenesená",J970,0)</f>
        <v>0</v>
      </c>
      <c r="BH970" s="217">
        <f>IF(N970="sníž. přenesená",J970,0)</f>
        <v>0</v>
      </c>
      <c r="BI970" s="217">
        <f>IF(N970="nulová",J970,0)</f>
        <v>0</v>
      </c>
      <c r="BJ970" s="18" t="s">
        <v>80</v>
      </c>
      <c r="BK970" s="217">
        <f>ROUND(I970*H970,2)</f>
        <v>0</v>
      </c>
      <c r="BL970" s="18" t="s">
        <v>230</v>
      </c>
      <c r="BM970" s="216" t="s">
        <v>2095</v>
      </c>
    </row>
    <row r="971" s="13" customFormat="1">
      <c r="A971" s="13"/>
      <c r="B971" s="223"/>
      <c r="C971" s="224"/>
      <c r="D971" s="225" t="s">
        <v>139</v>
      </c>
      <c r="E971" s="226" t="s">
        <v>19</v>
      </c>
      <c r="F971" s="227" t="s">
        <v>2096</v>
      </c>
      <c r="G971" s="224"/>
      <c r="H971" s="228">
        <v>1.1879999999999999</v>
      </c>
      <c r="I971" s="229"/>
      <c r="J971" s="224"/>
      <c r="K971" s="224"/>
      <c r="L971" s="230"/>
      <c r="M971" s="231"/>
      <c r="N971" s="232"/>
      <c r="O971" s="232"/>
      <c r="P971" s="232"/>
      <c r="Q971" s="232"/>
      <c r="R971" s="232"/>
      <c r="S971" s="232"/>
      <c r="T971" s="23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4" t="s">
        <v>139</v>
      </c>
      <c r="AU971" s="234" t="s">
        <v>82</v>
      </c>
      <c r="AV971" s="13" t="s">
        <v>82</v>
      </c>
      <c r="AW971" s="13" t="s">
        <v>34</v>
      </c>
      <c r="AX971" s="13" t="s">
        <v>80</v>
      </c>
      <c r="AY971" s="234" t="s">
        <v>128</v>
      </c>
    </row>
    <row r="972" s="13" customFormat="1">
      <c r="A972" s="13"/>
      <c r="B972" s="223"/>
      <c r="C972" s="224"/>
      <c r="D972" s="225" t="s">
        <v>139</v>
      </c>
      <c r="E972" s="224"/>
      <c r="F972" s="227" t="s">
        <v>2097</v>
      </c>
      <c r="G972" s="224"/>
      <c r="H972" s="228">
        <v>1.3069999999999999</v>
      </c>
      <c r="I972" s="229"/>
      <c r="J972" s="224"/>
      <c r="K972" s="224"/>
      <c r="L972" s="230"/>
      <c r="M972" s="231"/>
      <c r="N972" s="232"/>
      <c r="O972" s="232"/>
      <c r="P972" s="232"/>
      <c r="Q972" s="232"/>
      <c r="R972" s="232"/>
      <c r="S972" s="232"/>
      <c r="T972" s="23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4" t="s">
        <v>139</v>
      </c>
      <c r="AU972" s="234" t="s">
        <v>82</v>
      </c>
      <c r="AV972" s="13" t="s">
        <v>82</v>
      </c>
      <c r="AW972" s="13" t="s">
        <v>4</v>
      </c>
      <c r="AX972" s="13" t="s">
        <v>80</v>
      </c>
      <c r="AY972" s="234" t="s">
        <v>128</v>
      </c>
    </row>
    <row r="973" s="2" customFormat="1" ht="16.5" customHeight="1">
      <c r="A973" s="39"/>
      <c r="B973" s="40"/>
      <c r="C973" s="246" t="s">
        <v>2098</v>
      </c>
      <c r="D973" s="246" t="s">
        <v>414</v>
      </c>
      <c r="E973" s="247" t="s">
        <v>2099</v>
      </c>
      <c r="F973" s="248" t="s">
        <v>2100</v>
      </c>
      <c r="G973" s="249" t="s">
        <v>174</v>
      </c>
      <c r="H973" s="250">
        <v>3.0609999999999999</v>
      </c>
      <c r="I973" s="251"/>
      <c r="J973" s="252">
        <f>ROUND(I973*H973,2)</f>
        <v>0</v>
      </c>
      <c r="K973" s="248" t="s">
        <v>134</v>
      </c>
      <c r="L973" s="253"/>
      <c r="M973" s="254" t="s">
        <v>19</v>
      </c>
      <c r="N973" s="255" t="s">
        <v>43</v>
      </c>
      <c r="O973" s="85"/>
      <c r="P973" s="214">
        <f>O973*H973</f>
        <v>0</v>
      </c>
      <c r="Q973" s="214">
        <v>1</v>
      </c>
      <c r="R973" s="214">
        <f>Q973*H973</f>
        <v>3.0609999999999999</v>
      </c>
      <c r="S973" s="214">
        <v>0</v>
      </c>
      <c r="T973" s="215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16" t="s">
        <v>334</v>
      </c>
      <c r="AT973" s="216" t="s">
        <v>414</v>
      </c>
      <c r="AU973" s="216" t="s">
        <v>82</v>
      </c>
      <c r="AY973" s="18" t="s">
        <v>128</v>
      </c>
      <c r="BE973" s="217">
        <f>IF(N973="základní",J973,0)</f>
        <v>0</v>
      </c>
      <c r="BF973" s="217">
        <f>IF(N973="snížená",J973,0)</f>
        <v>0</v>
      </c>
      <c r="BG973" s="217">
        <f>IF(N973="zákl. přenesená",J973,0)</f>
        <v>0</v>
      </c>
      <c r="BH973" s="217">
        <f>IF(N973="sníž. přenesená",J973,0)</f>
        <v>0</v>
      </c>
      <c r="BI973" s="217">
        <f>IF(N973="nulová",J973,0)</f>
        <v>0</v>
      </c>
      <c r="BJ973" s="18" t="s">
        <v>80</v>
      </c>
      <c r="BK973" s="217">
        <f>ROUND(I973*H973,2)</f>
        <v>0</v>
      </c>
      <c r="BL973" s="18" t="s">
        <v>230</v>
      </c>
      <c r="BM973" s="216" t="s">
        <v>2101</v>
      </c>
    </row>
    <row r="974" s="13" customFormat="1">
      <c r="A974" s="13"/>
      <c r="B974" s="223"/>
      <c r="C974" s="224"/>
      <c r="D974" s="225" t="s">
        <v>139</v>
      </c>
      <c r="E974" s="226" t="s">
        <v>19</v>
      </c>
      <c r="F974" s="227" t="s">
        <v>2102</v>
      </c>
      <c r="G974" s="224"/>
      <c r="H974" s="228">
        <v>0.11500000000000001</v>
      </c>
      <c r="I974" s="229"/>
      <c r="J974" s="224"/>
      <c r="K974" s="224"/>
      <c r="L974" s="230"/>
      <c r="M974" s="231"/>
      <c r="N974" s="232"/>
      <c r="O974" s="232"/>
      <c r="P974" s="232"/>
      <c r="Q974" s="232"/>
      <c r="R974" s="232"/>
      <c r="S974" s="232"/>
      <c r="T974" s="23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4" t="s">
        <v>139</v>
      </c>
      <c r="AU974" s="234" t="s">
        <v>82</v>
      </c>
      <c r="AV974" s="13" t="s">
        <v>82</v>
      </c>
      <c r="AW974" s="13" t="s">
        <v>34</v>
      </c>
      <c r="AX974" s="13" t="s">
        <v>72</v>
      </c>
      <c r="AY974" s="234" t="s">
        <v>128</v>
      </c>
    </row>
    <row r="975" s="13" customFormat="1">
      <c r="A975" s="13"/>
      <c r="B975" s="223"/>
      <c r="C975" s="224"/>
      <c r="D975" s="225" t="s">
        <v>139</v>
      </c>
      <c r="E975" s="226" t="s">
        <v>19</v>
      </c>
      <c r="F975" s="227" t="s">
        <v>2103</v>
      </c>
      <c r="G975" s="224"/>
      <c r="H975" s="228">
        <v>2.6680000000000001</v>
      </c>
      <c r="I975" s="229"/>
      <c r="J975" s="224"/>
      <c r="K975" s="224"/>
      <c r="L975" s="230"/>
      <c r="M975" s="231"/>
      <c r="N975" s="232"/>
      <c r="O975" s="232"/>
      <c r="P975" s="232"/>
      <c r="Q975" s="232"/>
      <c r="R975" s="232"/>
      <c r="S975" s="232"/>
      <c r="T975" s="23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4" t="s">
        <v>139</v>
      </c>
      <c r="AU975" s="234" t="s">
        <v>82</v>
      </c>
      <c r="AV975" s="13" t="s">
        <v>82</v>
      </c>
      <c r="AW975" s="13" t="s">
        <v>34</v>
      </c>
      <c r="AX975" s="13" t="s">
        <v>72</v>
      </c>
      <c r="AY975" s="234" t="s">
        <v>128</v>
      </c>
    </row>
    <row r="976" s="14" customFormat="1">
      <c r="A976" s="14"/>
      <c r="B976" s="235"/>
      <c r="C976" s="236"/>
      <c r="D976" s="225" t="s">
        <v>139</v>
      </c>
      <c r="E976" s="237" t="s">
        <v>19</v>
      </c>
      <c r="F976" s="238" t="s">
        <v>153</v>
      </c>
      <c r="G976" s="236"/>
      <c r="H976" s="239">
        <v>2.7830000000000004</v>
      </c>
      <c r="I976" s="240"/>
      <c r="J976" s="236"/>
      <c r="K976" s="236"/>
      <c r="L976" s="241"/>
      <c r="M976" s="242"/>
      <c r="N976" s="243"/>
      <c r="O976" s="243"/>
      <c r="P976" s="243"/>
      <c r="Q976" s="243"/>
      <c r="R976" s="243"/>
      <c r="S976" s="243"/>
      <c r="T976" s="24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5" t="s">
        <v>139</v>
      </c>
      <c r="AU976" s="245" t="s">
        <v>82</v>
      </c>
      <c r="AV976" s="14" t="s">
        <v>135</v>
      </c>
      <c r="AW976" s="14" t="s">
        <v>34</v>
      </c>
      <c r="AX976" s="14" t="s">
        <v>80</v>
      </c>
      <c r="AY976" s="245" t="s">
        <v>128</v>
      </c>
    </row>
    <row r="977" s="13" customFormat="1">
      <c r="A977" s="13"/>
      <c r="B977" s="223"/>
      <c r="C977" s="224"/>
      <c r="D977" s="225" t="s">
        <v>139</v>
      </c>
      <c r="E977" s="224"/>
      <c r="F977" s="227" t="s">
        <v>2104</v>
      </c>
      <c r="G977" s="224"/>
      <c r="H977" s="228">
        <v>3.0609999999999999</v>
      </c>
      <c r="I977" s="229"/>
      <c r="J977" s="224"/>
      <c r="K977" s="224"/>
      <c r="L977" s="230"/>
      <c r="M977" s="231"/>
      <c r="N977" s="232"/>
      <c r="O977" s="232"/>
      <c r="P977" s="232"/>
      <c r="Q977" s="232"/>
      <c r="R977" s="232"/>
      <c r="S977" s="232"/>
      <c r="T977" s="23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4" t="s">
        <v>139</v>
      </c>
      <c r="AU977" s="234" t="s">
        <v>82</v>
      </c>
      <c r="AV977" s="13" t="s">
        <v>82</v>
      </c>
      <c r="AW977" s="13" t="s">
        <v>4</v>
      </c>
      <c r="AX977" s="13" t="s">
        <v>80</v>
      </c>
      <c r="AY977" s="234" t="s">
        <v>128</v>
      </c>
    </row>
    <row r="978" s="2" customFormat="1" ht="16.5" customHeight="1">
      <c r="A978" s="39"/>
      <c r="B978" s="40"/>
      <c r="C978" s="246" t="s">
        <v>2105</v>
      </c>
      <c r="D978" s="246" t="s">
        <v>414</v>
      </c>
      <c r="E978" s="247" t="s">
        <v>2106</v>
      </c>
      <c r="F978" s="248" t="s">
        <v>2107</v>
      </c>
      <c r="G978" s="249" t="s">
        <v>174</v>
      </c>
      <c r="H978" s="250">
        <v>1.4259999999999999</v>
      </c>
      <c r="I978" s="251"/>
      <c r="J978" s="252">
        <f>ROUND(I978*H978,2)</f>
        <v>0</v>
      </c>
      <c r="K978" s="248" t="s">
        <v>134</v>
      </c>
      <c r="L978" s="253"/>
      <c r="M978" s="254" t="s">
        <v>19</v>
      </c>
      <c r="N978" s="255" t="s">
        <v>43</v>
      </c>
      <c r="O978" s="85"/>
      <c r="P978" s="214">
        <f>O978*H978</f>
        <v>0</v>
      </c>
      <c r="Q978" s="214">
        <v>1</v>
      </c>
      <c r="R978" s="214">
        <f>Q978*H978</f>
        <v>1.4259999999999999</v>
      </c>
      <c r="S978" s="214">
        <v>0</v>
      </c>
      <c r="T978" s="215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16" t="s">
        <v>334</v>
      </c>
      <c r="AT978" s="216" t="s">
        <v>414</v>
      </c>
      <c r="AU978" s="216" t="s">
        <v>82</v>
      </c>
      <c r="AY978" s="18" t="s">
        <v>128</v>
      </c>
      <c r="BE978" s="217">
        <f>IF(N978="základní",J978,0)</f>
        <v>0</v>
      </c>
      <c r="BF978" s="217">
        <f>IF(N978="snížená",J978,0)</f>
        <v>0</v>
      </c>
      <c r="BG978" s="217">
        <f>IF(N978="zákl. přenesená",J978,0)</f>
        <v>0</v>
      </c>
      <c r="BH978" s="217">
        <f>IF(N978="sníž. přenesená",J978,0)</f>
        <v>0</v>
      </c>
      <c r="BI978" s="217">
        <f>IF(N978="nulová",J978,0)</f>
        <v>0</v>
      </c>
      <c r="BJ978" s="18" t="s">
        <v>80</v>
      </c>
      <c r="BK978" s="217">
        <f>ROUND(I978*H978,2)</f>
        <v>0</v>
      </c>
      <c r="BL978" s="18" t="s">
        <v>230</v>
      </c>
      <c r="BM978" s="216" t="s">
        <v>2108</v>
      </c>
    </row>
    <row r="979" s="13" customFormat="1">
      <c r="A979" s="13"/>
      <c r="B979" s="223"/>
      <c r="C979" s="224"/>
      <c r="D979" s="225" t="s">
        <v>139</v>
      </c>
      <c r="E979" s="226" t="s">
        <v>19</v>
      </c>
      <c r="F979" s="227" t="s">
        <v>2109</v>
      </c>
      <c r="G979" s="224"/>
      <c r="H979" s="228">
        <v>1.296</v>
      </c>
      <c r="I979" s="229"/>
      <c r="J979" s="224"/>
      <c r="K979" s="224"/>
      <c r="L979" s="230"/>
      <c r="M979" s="231"/>
      <c r="N979" s="232"/>
      <c r="O979" s="232"/>
      <c r="P979" s="232"/>
      <c r="Q979" s="232"/>
      <c r="R979" s="232"/>
      <c r="S979" s="232"/>
      <c r="T979" s="23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4" t="s">
        <v>139</v>
      </c>
      <c r="AU979" s="234" t="s">
        <v>82</v>
      </c>
      <c r="AV979" s="13" t="s">
        <v>82</v>
      </c>
      <c r="AW979" s="13" t="s">
        <v>34</v>
      </c>
      <c r="AX979" s="13" t="s">
        <v>80</v>
      </c>
      <c r="AY979" s="234" t="s">
        <v>128</v>
      </c>
    </row>
    <row r="980" s="13" customFormat="1">
      <c r="A980" s="13"/>
      <c r="B980" s="223"/>
      <c r="C980" s="224"/>
      <c r="D980" s="225" t="s">
        <v>139</v>
      </c>
      <c r="E980" s="224"/>
      <c r="F980" s="227" t="s">
        <v>2110</v>
      </c>
      <c r="G980" s="224"/>
      <c r="H980" s="228">
        <v>1.4259999999999999</v>
      </c>
      <c r="I980" s="229"/>
      <c r="J980" s="224"/>
      <c r="K980" s="224"/>
      <c r="L980" s="230"/>
      <c r="M980" s="231"/>
      <c r="N980" s="232"/>
      <c r="O980" s="232"/>
      <c r="P980" s="232"/>
      <c r="Q980" s="232"/>
      <c r="R980" s="232"/>
      <c r="S980" s="232"/>
      <c r="T980" s="23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4" t="s">
        <v>139</v>
      </c>
      <c r="AU980" s="234" t="s">
        <v>82</v>
      </c>
      <c r="AV980" s="13" t="s">
        <v>82</v>
      </c>
      <c r="AW980" s="13" t="s">
        <v>4</v>
      </c>
      <c r="AX980" s="13" t="s">
        <v>80</v>
      </c>
      <c r="AY980" s="234" t="s">
        <v>128</v>
      </c>
    </row>
    <row r="981" s="2" customFormat="1" ht="16.5" customHeight="1">
      <c r="A981" s="39"/>
      <c r="B981" s="40"/>
      <c r="C981" s="205" t="s">
        <v>2111</v>
      </c>
      <c r="D981" s="205" t="s">
        <v>130</v>
      </c>
      <c r="E981" s="206" t="s">
        <v>2112</v>
      </c>
      <c r="F981" s="207" t="s">
        <v>2113</v>
      </c>
      <c r="G981" s="208" t="s">
        <v>305</v>
      </c>
      <c r="H981" s="209">
        <v>6</v>
      </c>
      <c r="I981" s="210"/>
      <c r="J981" s="211">
        <f>ROUND(I981*H981,2)</f>
        <v>0</v>
      </c>
      <c r="K981" s="207" t="s">
        <v>19</v>
      </c>
      <c r="L981" s="45"/>
      <c r="M981" s="212" t="s">
        <v>19</v>
      </c>
      <c r="N981" s="213" t="s">
        <v>43</v>
      </c>
      <c r="O981" s="85"/>
      <c r="P981" s="214">
        <f>O981*H981</f>
        <v>0</v>
      </c>
      <c r="Q981" s="214">
        <v>0</v>
      </c>
      <c r="R981" s="214">
        <f>Q981*H981</f>
        <v>0</v>
      </c>
      <c r="S981" s="214">
        <v>0</v>
      </c>
      <c r="T981" s="215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16" t="s">
        <v>230</v>
      </c>
      <c r="AT981" s="216" t="s">
        <v>130</v>
      </c>
      <c r="AU981" s="216" t="s">
        <v>82</v>
      </c>
      <c r="AY981" s="18" t="s">
        <v>128</v>
      </c>
      <c r="BE981" s="217">
        <f>IF(N981="základní",J981,0)</f>
        <v>0</v>
      </c>
      <c r="BF981" s="217">
        <f>IF(N981="snížená",J981,0)</f>
        <v>0</v>
      </c>
      <c r="BG981" s="217">
        <f>IF(N981="zákl. přenesená",J981,0)</f>
        <v>0</v>
      </c>
      <c r="BH981" s="217">
        <f>IF(N981="sníž. přenesená",J981,0)</f>
        <v>0</v>
      </c>
      <c r="BI981" s="217">
        <f>IF(N981="nulová",J981,0)</f>
        <v>0</v>
      </c>
      <c r="BJ981" s="18" t="s">
        <v>80</v>
      </c>
      <c r="BK981" s="217">
        <f>ROUND(I981*H981,2)</f>
        <v>0</v>
      </c>
      <c r="BL981" s="18" t="s">
        <v>230</v>
      </c>
      <c r="BM981" s="216" t="s">
        <v>2114</v>
      </c>
    </row>
    <row r="982" s="13" customFormat="1">
      <c r="A982" s="13"/>
      <c r="B982" s="223"/>
      <c r="C982" s="224"/>
      <c r="D982" s="225" t="s">
        <v>139</v>
      </c>
      <c r="E982" s="226" t="s">
        <v>19</v>
      </c>
      <c r="F982" s="227" t="s">
        <v>2115</v>
      </c>
      <c r="G982" s="224"/>
      <c r="H982" s="228">
        <v>6</v>
      </c>
      <c r="I982" s="229"/>
      <c r="J982" s="224"/>
      <c r="K982" s="224"/>
      <c r="L982" s="230"/>
      <c r="M982" s="231"/>
      <c r="N982" s="232"/>
      <c r="O982" s="232"/>
      <c r="P982" s="232"/>
      <c r="Q982" s="232"/>
      <c r="R982" s="232"/>
      <c r="S982" s="232"/>
      <c r="T982" s="23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4" t="s">
        <v>139</v>
      </c>
      <c r="AU982" s="234" t="s">
        <v>82</v>
      </c>
      <c r="AV982" s="13" t="s">
        <v>82</v>
      </c>
      <c r="AW982" s="13" t="s">
        <v>34</v>
      </c>
      <c r="AX982" s="13" t="s">
        <v>80</v>
      </c>
      <c r="AY982" s="234" t="s">
        <v>128</v>
      </c>
    </row>
    <row r="983" s="2" customFormat="1" ht="16.5" customHeight="1">
      <c r="A983" s="39"/>
      <c r="B983" s="40"/>
      <c r="C983" s="205" t="s">
        <v>2116</v>
      </c>
      <c r="D983" s="205" t="s">
        <v>130</v>
      </c>
      <c r="E983" s="206" t="s">
        <v>2117</v>
      </c>
      <c r="F983" s="207" t="s">
        <v>2118</v>
      </c>
      <c r="G983" s="208" t="s">
        <v>305</v>
      </c>
      <c r="H983" s="209">
        <v>1</v>
      </c>
      <c r="I983" s="210"/>
      <c r="J983" s="211">
        <f>ROUND(I983*H983,2)</f>
        <v>0</v>
      </c>
      <c r="K983" s="207" t="s">
        <v>19</v>
      </c>
      <c r="L983" s="45"/>
      <c r="M983" s="212" t="s">
        <v>19</v>
      </c>
      <c r="N983" s="213" t="s">
        <v>43</v>
      </c>
      <c r="O983" s="85"/>
      <c r="P983" s="214">
        <f>O983*H983</f>
        <v>0</v>
      </c>
      <c r="Q983" s="214">
        <v>0</v>
      </c>
      <c r="R983" s="214">
        <f>Q983*H983</f>
        <v>0</v>
      </c>
      <c r="S983" s="214">
        <v>0</v>
      </c>
      <c r="T983" s="215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16" t="s">
        <v>230</v>
      </c>
      <c r="AT983" s="216" t="s">
        <v>130</v>
      </c>
      <c r="AU983" s="216" t="s">
        <v>82</v>
      </c>
      <c r="AY983" s="18" t="s">
        <v>128</v>
      </c>
      <c r="BE983" s="217">
        <f>IF(N983="základní",J983,0)</f>
        <v>0</v>
      </c>
      <c r="BF983" s="217">
        <f>IF(N983="snížená",J983,0)</f>
        <v>0</v>
      </c>
      <c r="BG983" s="217">
        <f>IF(N983="zákl. přenesená",J983,0)</f>
        <v>0</v>
      </c>
      <c r="BH983" s="217">
        <f>IF(N983="sníž. přenesená",J983,0)</f>
        <v>0</v>
      </c>
      <c r="BI983" s="217">
        <f>IF(N983="nulová",J983,0)</f>
        <v>0</v>
      </c>
      <c r="BJ983" s="18" t="s">
        <v>80</v>
      </c>
      <c r="BK983" s="217">
        <f>ROUND(I983*H983,2)</f>
        <v>0</v>
      </c>
      <c r="BL983" s="18" t="s">
        <v>230</v>
      </c>
      <c r="BM983" s="216" t="s">
        <v>2119</v>
      </c>
    </row>
    <row r="984" s="13" customFormat="1">
      <c r="A984" s="13"/>
      <c r="B984" s="223"/>
      <c r="C984" s="224"/>
      <c r="D984" s="225" t="s">
        <v>139</v>
      </c>
      <c r="E984" s="226" t="s">
        <v>19</v>
      </c>
      <c r="F984" s="227" t="s">
        <v>2120</v>
      </c>
      <c r="G984" s="224"/>
      <c r="H984" s="228">
        <v>1</v>
      </c>
      <c r="I984" s="229"/>
      <c r="J984" s="224"/>
      <c r="K984" s="224"/>
      <c r="L984" s="230"/>
      <c r="M984" s="231"/>
      <c r="N984" s="232"/>
      <c r="O984" s="232"/>
      <c r="P984" s="232"/>
      <c r="Q984" s="232"/>
      <c r="R984" s="232"/>
      <c r="S984" s="232"/>
      <c r="T984" s="23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4" t="s">
        <v>139</v>
      </c>
      <c r="AU984" s="234" t="s">
        <v>82</v>
      </c>
      <c r="AV984" s="13" t="s">
        <v>82</v>
      </c>
      <c r="AW984" s="13" t="s">
        <v>34</v>
      </c>
      <c r="AX984" s="13" t="s">
        <v>80</v>
      </c>
      <c r="AY984" s="234" t="s">
        <v>128</v>
      </c>
    </row>
    <row r="985" s="2" customFormat="1" ht="16.5" customHeight="1">
      <c r="A985" s="39"/>
      <c r="B985" s="40"/>
      <c r="C985" s="205" t="s">
        <v>2121</v>
      </c>
      <c r="D985" s="205" t="s">
        <v>130</v>
      </c>
      <c r="E985" s="206" t="s">
        <v>2122</v>
      </c>
      <c r="F985" s="207" t="s">
        <v>2123</v>
      </c>
      <c r="G985" s="208" t="s">
        <v>305</v>
      </c>
      <c r="H985" s="209">
        <v>5</v>
      </c>
      <c r="I985" s="210"/>
      <c r="J985" s="211">
        <f>ROUND(I985*H985,2)</f>
        <v>0</v>
      </c>
      <c r="K985" s="207" t="s">
        <v>19</v>
      </c>
      <c r="L985" s="45"/>
      <c r="M985" s="212" t="s">
        <v>19</v>
      </c>
      <c r="N985" s="213" t="s">
        <v>43</v>
      </c>
      <c r="O985" s="85"/>
      <c r="P985" s="214">
        <f>O985*H985</f>
        <v>0</v>
      </c>
      <c r="Q985" s="214">
        <v>0</v>
      </c>
      <c r="R985" s="214">
        <f>Q985*H985</f>
        <v>0</v>
      </c>
      <c r="S985" s="214">
        <v>0</v>
      </c>
      <c r="T985" s="215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16" t="s">
        <v>230</v>
      </c>
      <c r="AT985" s="216" t="s">
        <v>130</v>
      </c>
      <c r="AU985" s="216" t="s">
        <v>82</v>
      </c>
      <c r="AY985" s="18" t="s">
        <v>128</v>
      </c>
      <c r="BE985" s="217">
        <f>IF(N985="základní",J985,0)</f>
        <v>0</v>
      </c>
      <c r="BF985" s="217">
        <f>IF(N985="snížená",J985,0)</f>
        <v>0</v>
      </c>
      <c r="BG985" s="217">
        <f>IF(N985="zákl. přenesená",J985,0)</f>
        <v>0</v>
      </c>
      <c r="BH985" s="217">
        <f>IF(N985="sníž. přenesená",J985,0)</f>
        <v>0</v>
      </c>
      <c r="BI985" s="217">
        <f>IF(N985="nulová",J985,0)</f>
        <v>0</v>
      </c>
      <c r="BJ985" s="18" t="s">
        <v>80</v>
      </c>
      <c r="BK985" s="217">
        <f>ROUND(I985*H985,2)</f>
        <v>0</v>
      </c>
      <c r="BL985" s="18" t="s">
        <v>230</v>
      </c>
      <c r="BM985" s="216" t="s">
        <v>2124</v>
      </c>
    </row>
    <row r="986" s="13" customFormat="1">
      <c r="A986" s="13"/>
      <c r="B986" s="223"/>
      <c r="C986" s="224"/>
      <c r="D986" s="225" t="s">
        <v>139</v>
      </c>
      <c r="E986" s="226" t="s">
        <v>19</v>
      </c>
      <c r="F986" s="227" t="s">
        <v>2125</v>
      </c>
      <c r="G986" s="224"/>
      <c r="H986" s="228">
        <v>5</v>
      </c>
      <c r="I986" s="229"/>
      <c r="J986" s="224"/>
      <c r="K986" s="224"/>
      <c r="L986" s="230"/>
      <c r="M986" s="231"/>
      <c r="N986" s="232"/>
      <c r="O986" s="232"/>
      <c r="P986" s="232"/>
      <c r="Q986" s="232"/>
      <c r="R986" s="232"/>
      <c r="S986" s="232"/>
      <c r="T986" s="23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4" t="s">
        <v>139</v>
      </c>
      <c r="AU986" s="234" t="s">
        <v>82</v>
      </c>
      <c r="AV986" s="13" t="s">
        <v>82</v>
      </c>
      <c r="AW986" s="13" t="s">
        <v>34</v>
      </c>
      <c r="AX986" s="13" t="s">
        <v>80</v>
      </c>
      <c r="AY986" s="234" t="s">
        <v>128</v>
      </c>
    </row>
    <row r="987" s="2" customFormat="1" ht="16.5" customHeight="1">
      <c r="A987" s="39"/>
      <c r="B987" s="40"/>
      <c r="C987" s="205" t="s">
        <v>2126</v>
      </c>
      <c r="D987" s="205" t="s">
        <v>130</v>
      </c>
      <c r="E987" s="206" t="s">
        <v>2127</v>
      </c>
      <c r="F987" s="207" t="s">
        <v>2128</v>
      </c>
      <c r="G987" s="208" t="s">
        <v>305</v>
      </c>
      <c r="H987" s="209">
        <v>1</v>
      </c>
      <c r="I987" s="210"/>
      <c r="J987" s="211">
        <f>ROUND(I987*H987,2)</f>
        <v>0</v>
      </c>
      <c r="K987" s="207" t="s">
        <v>19</v>
      </c>
      <c r="L987" s="45"/>
      <c r="M987" s="212" t="s">
        <v>19</v>
      </c>
      <c r="N987" s="213" t="s">
        <v>43</v>
      </c>
      <c r="O987" s="85"/>
      <c r="P987" s="214">
        <f>O987*H987</f>
        <v>0</v>
      </c>
      <c r="Q987" s="214">
        <v>0</v>
      </c>
      <c r="R987" s="214">
        <f>Q987*H987</f>
        <v>0</v>
      </c>
      <c r="S987" s="214">
        <v>0</v>
      </c>
      <c r="T987" s="215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16" t="s">
        <v>230</v>
      </c>
      <c r="AT987" s="216" t="s">
        <v>130</v>
      </c>
      <c r="AU987" s="216" t="s">
        <v>82</v>
      </c>
      <c r="AY987" s="18" t="s">
        <v>128</v>
      </c>
      <c r="BE987" s="217">
        <f>IF(N987="základní",J987,0)</f>
        <v>0</v>
      </c>
      <c r="BF987" s="217">
        <f>IF(N987="snížená",J987,0)</f>
        <v>0</v>
      </c>
      <c r="BG987" s="217">
        <f>IF(N987="zákl. přenesená",J987,0)</f>
        <v>0</v>
      </c>
      <c r="BH987" s="217">
        <f>IF(N987="sníž. přenesená",J987,0)</f>
        <v>0</v>
      </c>
      <c r="BI987" s="217">
        <f>IF(N987="nulová",J987,0)</f>
        <v>0</v>
      </c>
      <c r="BJ987" s="18" t="s">
        <v>80</v>
      </c>
      <c r="BK987" s="217">
        <f>ROUND(I987*H987,2)</f>
        <v>0</v>
      </c>
      <c r="BL987" s="18" t="s">
        <v>230</v>
      </c>
      <c r="BM987" s="216" t="s">
        <v>2129</v>
      </c>
    </row>
    <row r="988" s="13" customFormat="1">
      <c r="A988" s="13"/>
      <c r="B988" s="223"/>
      <c r="C988" s="224"/>
      <c r="D988" s="225" t="s">
        <v>139</v>
      </c>
      <c r="E988" s="226" t="s">
        <v>19</v>
      </c>
      <c r="F988" s="227" t="s">
        <v>2130</v>
      </c>
      <c r="G988" s="224"/>
      <c r="H988" s="228">
        <v>1</v>
      </c>
      <c r="I988" s="229"/>
      <c r="J988" s="224"/>
      <c r="K988" s="224"/>
      <c r="L988" s="230"/>
      <c r="M988" s="231"/>
      <c r="N988" s="232"/>
      <c r="O988" s="232"/>
      <c r="P988" s="232"/>
      <c r="Q988" s="232"/>
      <c r="R988" s="232"/>
      <c r="S988" s="232"/>
      <c r="T988" s="23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4" t="s">
        <v>139</v>
      </c>
      <c r="AU988" s="234" t="s">
        <v>82</v>
      </c>
      <c r="AV988" s="13" t="s">
        <v>82</v>
      </c>
      <c r="AW988" s="13" t="s">
        <v>34</v>
      </c>
      <c r="AX988" s="13" t="s">
        <v>80</v>
      </c>
      <c r="AY988" s="234" t="s">
        <v>128</v>
      </c>
    </row>
    <row r="989" s="2" customFormat="1" ht="16.5" customHeight="1">
      <c r="A989" s="39"/>
      <c r="B989" s="40"/>
      <c r="C989" s="205" t="s">
        <v>2131</v>
      </c>
      <c r="D989" s="205" t="s">
        <v>130</v>
      </c>
      <c r="E989" s="206" t="s">
        <v>2132</v>
      </c>
      <c r="F989" s="207" t="s">
        <v>2133</v>
      </c>
      <c r="G989" s="208" t="s">
        <v>192</v>
      </c>
      <c r="H989" s="209">
        <v>1</v>
      </c>
      <c r="I989" s="210"/>
      <c r="J989" s="211">
        <f>ROUND(I989*H989,2)</f>
        <v>0</v>
      </c>
      <c r="K989" s="207" t="s">
        <v>19</v>
      </c>
      <c r="L989" s="45"/>
      <c r="M989" s="212" t="s">
        <v>19</v>
      </c>
      <c r="N989" s="213" t="s">
        <v>43</v>
      </c>
      <c r="O989" s="85"/>
      <c r="P989" s="214">
        <f>O989*H989</f>
        <v>0</v>
      </c>
      <c r="Q989" s="214">
        <v>0</v>
      </c>
      <c r="R989" s="214">
        <f>Q989*H989</f>
        <v>0</v>
      </c>
      <c r="S989" s="214">
        <v>0</v>
      </c>
      <c r="T989" s="215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16" t="s">
        <v>230</v>
      </c>
      <c r="AT989" s="216" t="s">
        <v>130</v>
      </c>
      <c r="AU989" s="216" t="s">
        <v>82</v>
      </c>
      <c r="AY989" s="18" t="s">
        <v>128</v>
      </c>
      <c r="BE989" s="217">
        <f>IF(N989="základní",J989,0)</f>
        <v>0</v>
      </c>
      <c r="BF989" s="217">
        <f>IF(N989="snížená",J989,0)</f>
        <v>0</v>
      </c>
      <c r="BG989" s="217">
        <f>IF(N989="zákl. přenesená",J989,0)</f>
        <v>0</v>
      </c>
      <c r="BH989" s="217">
        <f>IF(N989="sníž. přenesená",J989,0)</f>
        <v>0</v>
      </c>
      <c r="BI989" s="217">
        <f>IF(N989="nulová",J989,0)</f>
        <v>0</v>
      </c>
      <c r="BJ989" s="18" t="s">
        <v>80</v>
      </c>
      <c r="BK989" s="217">
        <f>ROUND(I989*H989,2)</f>
        <v>0</v>
      </c>
      <c r="BL989" s="18" t="s">
        <v>230</v>
      </c>
      <c r="BM989" s="216" t="s">
        <v>2134</v>
      </c>
    </row>
    <row r="990" s="13" customFormat="1">
      <c r="A990" s="13"/>
      <c r="B990" s="223"/>
      <c r="C990" s="224"/>
      <c r="D990" s="225" t="s">
        <v>139</v>
      </c>
      <c r="E990" s="226" t="s">
        <v>19</v>
      </c>
      <c r="F990" s="227" t="s">
        <v>2135</v>
      </c>
      <c r="G990" s="224"/>
      <c r="H990" s="228">
        <v>1</v>
      </c>
      <c r="I990" s="229"/>
      <c r="J990" s="224"/>
      <c r="K990" s="224"/>
      <c r="L990" s="230"/>
      <c r="M990" s="231"/>
      <c r="N990" s="232"/>
      <c r="O990" s="232"/>
      <c r="P990" s="232"/>
      <c r="Q990" s="232"/>
      <c r="R990" s="232"/>
      <c r="S990" s="232"/>
      <c r="T990" s="23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4" t="s">
        <v>139</v>
      </c>
      <c r="AU990" s="234" t="s">
        <v>82</v>
      </c>
      <c r="AV990" s="13" t="s">
        <v>82</v>
      </c>
      <c r="AW990" s="13" t="s">
        <v>34</v>
      </c>
      <c r="AX990" s="13" t="s">
        <v>80</v>
      </c>
      <c r="AY990" s="234" t="s">
        <v>128</v>
      </c>
    </row>
    <row r="991" s="2" customFormat="1" ht="16.5" customHeight="1">
      <c r="A991" s="39"/>
      <c r="B991" s="40"/>
      <c r="C991" s="205" t="s">
        <v>2136</v>
      </c>
      <c r="D991" s="205" t="s">
        <v>130</v>
      </c>
      <c r="E991" s="206" t="s">
        <v>2137</v>
      </c>
      <c r="F991" s="207" t="s">
        <v>2138</v>
      </c>
      <c r="G991" s="208" t="s">
        <v>305</v>
      </c>
      <c r="H991" s="209">
        <v>1</v>
      </c>
      <c r="I991" s="210"/>
      <c r="J991" s="211">
        <f>ROUND(I991*H991,2)</f>
        <v>0</v>
      </c>
      <c r="K991" s="207" t="s">
        <v>19</v>
      </c>
      <c r="L991" s="45"/>
      <c r="M991" s="212" t="s">
        <v>19</v>
      </c>
      <c r="N991" s="213" t="s">
        <v>43</v>
      </c>
      <c r="O991" s="85"/>
      <c r="P991" s="214">
        <f>O991*H991</f>
        <v>0</v>
      </c>
      <c r="Q991" s="214">
        <v>0</v>
      </c>
      <c r="R991" s="214">
        <f>Q991*H991</f>
        <v>0</v>
      </c>
      <c r="S991" s="214">
        <v>0</v>
      </c>
      <c r="T991" s="215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16" t="s">
        <v>230</v>
      </c>
      <c r="AT991" s="216" t="s">
        <v>130</v>
      </c>
      <c r="AU991" s="216" t="s">
        <v>82</v>
      </c>
      <c r="AY991" s="18" t="s">
        <v>128</v>
      </c>
      <c r="BE991" s="217">
        <f>IF(N991="základní",J991,0)</f>
        <v>0</v>
      </c>
      <c r="BF991" s="217">
        <f>IF(N991="snížená",J991,0)</f>
        <v>0</v>
      </c>
      <c r="BG991" s="217">
        <f>IF(N991="zákl. přenesená",J991,0)</f>
        <v>0</v>
      </c>
      <c r="BH991" s="217">
        <f>IF(N991="sníž. přenesená",J991,0)</f>
        <v>0</v>
      </c>
      <c r="BI991" s="217">
        <f>IF(N991="nulová",J991,0)</f>
        <v>0</v>
      </c>
      <c r="BJ991" s="18" t="s">
        <v>80</v>
      </c>
      <c r="BK991" s="217">
        <f>ROUND(I991*H991,2)</f>
        <v>0</v>
      </c>
      <c r="BL991" s="18" t="s">
        <v>230</v>
      </c>
      <c r="BM991" s="216" t="s">
        <v>2139</v>
      </c>
    </row>
    <row r="992" s="13" customFormat="1">
      <c r="A992" s="13"/>
      <c r="B992" s="223"/>
      <c r="C992" s="224"/>
      <c r="D992" s="225" t="s">
        <v>139</v>
      </c>
      <c r="E992" s="226" t="s">
        <v>19</v>
      </c>
      <c r="F992" s="227" t="s">
        <v>2140</v>
      </c>
      <c r="G992" s="224"/>
      <c r="H992" s="228">
        <v>1</v>
      </c>
      <c r="I992" s="229"/>
      <c r="J992" s="224"/>
      <c r="K992" s="224"/>
      <c r="L992" s="230"/>
      <c r="M992" s="231"/>
      <c r="N992" s="232"/>
      <c r="O992" s="232"/>
      <c r="P992" s="232"/>
      <c r="Q992" s="232"/>
      <c r="R992" s="232"/>
      <c r="S992" s="232"/>
      <c r="T992" s="23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4" t="s">
        <v>139</v>
      </c>
      <c r="AU992" s="234" t="s">
        <v>82</v>
      </c>
      <c r="AV992" s="13" t="s">
        <v>82</v>
      </c>
      <c r="AW992" s="13" t="s">
        <v>34</v>
      </c>
      <c r="AX992" s="13" t="s">
        <v>80</v>
      </c>
      <c r="AY992" s="234" t="s">
        <v>128</v>
      </c>
    </row>
    <row r="993" s="2" customFormat="1" ht="16.5" customHeight="1">
      <c r="A993" s="39"/>
      <c r="B993" s="40"/>
      <c r="C993" s="205" t="s">
        <v>2141</v>
      </c>
      <c r="D993" s="205" t="s">
        <v>130</v>
      </c>
      <c r="E993" s="206" t="s">
        <v>2142</v>
      </c>
      <c r="F993" s="207" t="s">
        <v>2143</v>
      </c>
      <c r="G993" s="208" t="s">
        <v>192</v>
      </c>
      <c r="H993" s="209">
        <v>1</v>
      </c>
      <c r="I993" s="210"/>
      <c r="J993" s="211">
        <f>ROUND(I993*H993,2)</f>
        <v>0</v>
      </c>
      <c r="K993" s="207" t="s">
        <v>19</v>
      </c>
      <c r="L993" s="45"/>
      <c r="M993" s="212" t="s">
        <v>19</v>
      </c>
      <c r="N993" s="213" t="s">
        <v>43</v>
      </c>
      <c r="O993" s="85"/>
      <c r="P993" s="214">
        <f>O993*H993</f>
        <v>0</v>
      </c>
      <c r="Q993" s="214">
        <v>0</v>
      </c>
      <c r="R993" s="214">
        <f>Q993*H993</f>
        <v>0</v>
      </c>
      <c r="S993" s="214">
        <v>0</v>
      </c>
      <c r="T993" s="215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16" t="s">
        <v>230</v>
      </c>
      <c r="AT993" s="216" t="s">
        <v>130</v>
      </c>
      <c r="AU993" s="216" t="s">
        <v>82</v>
      </c>
      <c r="AY993" s="18" t="s">
        <v>128</v>
      </c>
      <c r="BE993" s="217">
        <f>IF(N993="základní",J993,0)</f>
        <v>0</v>
      </c>
      <c r="BF993" s="217">
        <f>IF(N993="snížená",J993,0)</f>
        <v>0</v>
      </c>
      <c r="BG993" s="217">
        <f>IF(N993="zákl. přenesená",J993,0)</f>
        <v>0</v>
      </c>
      <c r="BH993" s="217">
        <f>IF(N993="sníž. přenesená",J993,0)</f>
        <v>0</v>
      </c>
      <c r="BI993" s="217">
        <f>IF(N993="nulová",J993,0)</f>
        <v>0</v>
      </c>
      <c r="BJ993" s="18" t="s">
        <v>80</v>
      </c>
      <c r="BK993" s="217">
        <f>ROUND(I993*H993,2)</f>
        <v>0</v>
      </c>
      <c r="BL993" s="18" t="s">
        <v>230</v>
      </c>
      <c r="BM993" s="216" t="s">
        <v>2144</v>
      </c>
    </row>
    <row r="994" s="2" customFormat="1" ht="16.5" customHeight="1">
      <c r="A994" s="39"/>
      <c r="B994" s="40"/>
      <c r="C994" s="246" t="s">
        <v>2145</v>
      </c>
      <c r="D994" s="246" t="s">
        <v>414</v>
      </c>
      <c r="E994" s="247" t="s">
        <v>2146</v>
      </c>
      <c r="F994" s="248" t="s">
        <v>2147</v>
      </c>
      <c r="G994" s="249" t="s">
        <v>258</v>
      </c>
      <c r="H994" s="250">
        <v>45</v>
      </c>
      <c r="I994" s="251"/>
      <c r="J994" s="252">
        <f>ROUND(I994*H994,2)</f>
        <v>0</v>
      </c>
      <c r="K994" s="248" t="s">
        <v>134</v>
      </c>
      <c r="L994" s="253"/>
      <c r="M994" s="254" t="s">
        <v>19</v>
      </c>
      <c r="N994" s="255" t="s">
        <v>43</v>
      </c>
      <c r="O994" s="85"/>
      <c r="P994" s="214">
        <f>O994*H994</f>
        <v>0</v>
      </c>
      <c r="Q994" s="214">
        <v>0.00021000000000000001</v>
      </c>
      <c r="R994" s="214">
        <f>Q994*H994</f>
        <v>0.0094500000000000001</v>
      </c>
      <c r="S994" s="214">
        <v>0</v>
      </c>
      <c r="T994" s="215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16" t="s">
        <v>334</v>
      </c>
      <c r="AT994" s="216" t="s">
        <v>414</v>
      </c>
      <c r="AU994" s="216" t="s">
        <v>82</v>
      </c>
      <c r="AY994" s="18" t="s">
        <v>128</v>
      </c>
      <c r="BE994" s="217">
        <f>IF(N994="základní",J994,0)</f>
        <v>0</v>
      </c>
      <c r="BF994" s="217">
        <f>IF(N994="snížená",J994,0)</f>
        <v>0</v>
      </c>
      <c r="BG994" s="217">
        <f>IF(N994="zákl. přenesená",J994,0)</f>
        <v>0</v>
      </c>
      <c r="BH994" s="217">
        <f>IF(N994="sníž. přenesená",J994,0)</f>
        <v>0</v>
      </c>
      <c r="BI994" s="217">
        <f>IF(N994="nulová",J994,0)</f>
        <v>0</v>
      </c>
      <c r="BJ994" s="18" t="s">
        <v>80</v>
      </c>
      <c r="BK994" s="217">
        <f>ROUND(I994*H994,2)</f>
        <v>0</v>
      </c>
      <c r="BL994" s="18" t="s">
        <v>230</v>
      </c>
      <c r="BM994" s="216" t="s">
        <v>2148</v>
      </c>
    </row>
    <row r="995" s="2" customFormat="1" ht="16.5" customHeight="1">
      <c r="A995" s="39"/>
      <c r="B995" s="40"/>
      <c r="C995" s="246" t="s">
        <v>2149</v>
      </c>
      <c r="D995" s="246" t="s">
        <v>414</v>
      </c>
      <c r="E995" s="247" t="s">
        <v>2150</v>
      </c>
      <c r="F995" s="248" t="s">
        <v>2151</v>
      </c>
      <c r="G995" s="249" t="s">
        <v>258</v>
      </c>
      <c r="H995" s="250">
        <v>40</v>
      </c>
      <c r="I995" s="251"/>
      <c r="J995" s="252">
        <f>ROUND(I995*H995,2)</f>
        <v>0</v>
      </c>
      <c r="K995" s="248" t="s">
        <v>134</v>
      </c>
      <c r="L995" s="253"/>
      <c r="M995" s="254" t="s">
        <v>19</v>
      </c>
      <c r="N995" s="255" t="s">
        <v>43</v>
      </c>
      <c r="O995" s="85"/>
      <c r="P995" s="214">
        <f>O995*H995</f>
        <v>0</v>
      </c>
      <c r="Q995" s="214">
        <v>0.00012999999999999999</v>
      </c>
      <c r="R995" s="214">
        <f>Q995*H995</f>
        <v>0.0051999999999999998</v>
      </c>
      <c r="S995" s="214">
        <v>0</v>
      </c>
      <c r="T995" s="215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16" t="s">
        <v>334</v>
      </c>
      <c r="AT995" s="216" t="s">
        <v>414</v>
      </c>
      <c r="AU995" s="216" t="s">
        <v>82</v>
      </c>
      <c r="AY995" s="18" t="s">
        <v>128</v>
      </c>
      <c r="BE995" s="217">
        <f>IF(N995="základní",J995,0)</f>
        <v>0</v>
      </c>
      <c r="BF995" s="217">
        <f>IF(N995="snížená",J995,0)</f>
        <v>0</v>
      </c>
      <c r="BG995" s="217">
        <f>IF(N995="zákl. přenesená",J995,0)</f>
        <v>0</v>
      </c>
      <c r="BH995" s="217">
        <f>IF(N995="sníž. přenesená",J995,0)</f>
        <v>0</v>
      </c>
      <c r="BI995" s="217">
        <f>IF(N995="nulová",J995,0)</f>
        <v>0</v>
      </c>
      <c r="BJ995" s="18" t="s">
        <v>80</v>
      </c>
      <c r="BK995" s="217">
        <f>ROUND(I995*H995,2)</f>
        <v>0</v>
      </c>
      <c r="BL995" s="18" t="s">
        <v>230</v>
      </c>
      <c r="BM995" s="216" t="s">
        <v>2152</v>
      </c>
    </row>
    <row r="996" s="2" customFormat="1" ht="16.5" customHeight="1">
      <c r="A996" s="39"/>
      <c r="B996" s="40"/>
      <c r="C996" s="246" t="s">
        <v>2153</v>
      </c>
      <c r="D996" s="246" t="s">
        <v>414</v>
      </c>
      <c r="E996" s="247" t="s">
        <v>2154</v>
      </c>
      <c r="F996" s="248" t="s">
        <v>2155</v>
      </c>
      <c r="G996" s="249" t="s">
        <v>305</v>
      </c>
      <c r="H996" s="250">
        <v>2</v>
      </c>
      <c r="I996" s="251"/>
      <c r="J996" s="252">
        <f>ROUND(I996*H996,2)</f>
        <v>0</v>
      </c>
      <c r="K996" s="248" t="s">
        <v>19</v>
      </c>
      <c r="L996" s="253"/>
      <c r="M996" s="254" t="s">
        <v>19</v>
      </c>
      <c r="N996" s="255" t="s">
        <v>43</v>
      </c>
      <c r="O996" s="85"/>
      <c r="P996" s="214">
        <f>O996*H996</f>
        <v>0</v>
      </c>
      <c r="Q996" s="214">
        <v>0</v>
      </c>
      <c r="R996" s="214">
        <f>Q996*H996</f>
        <v>0</v>
      </c>
      <c r="S996" s="214">
        <v>0</v>
      </c>
      <c r="T996" s="215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16" t="s">
        <v>334</v>
      </c>
      <c r="AT996" s="216" t="s">
        <v>414</v>
      </c>
      <c r="AU996" s="216" t="s">
        <v>82</v>
      </c>
      <c r="AY996" s="18" t="s">
        <v>128</v>
      </c>
      <c r="BE996" s="217">
        <f>IF(N996="základní",J996,0)</f>
        <v>0</v>
      </c>
      <c r="BF996" s="217">
        <f>IF(N996="snížená",J996,0)</f>
        <v>0</v>
      </c>
      <c r="BG996" s="217">
        <f>IF(N996="zákl. přenesená",J996,0)</f>
        <v>0</v>
      </c>
      <c r="BH996" s="217">
        <f>IF(N996="sníž. přenesená",J996,0)</f>
        <v>0</v>
      </c>
      <c r="BI996" s="217">
        <f>IF(N996="nulová",J996,0)</f>
        <v>0</v>
      </c>
      <c r="BJ996" s="18" t="s">
        <v>80</v>
      </c>
      <c r="BK996" s="217">
        <f>ROUND(I996*H996,2)</f>
        <v>0</v>
      </c>
      <c r="BL996" s="18" t="s">
        <v>230</v>
      </c>
      <c r="BM996" s="216" t="s">
        <v>2156</v>
      </c>
    </row>
    <row r="997" s="2" customFormat="1" ht="16.5" customHeight="1">
      <c r="A997" s="39"/>
      <c r="B997" s="40"/>
      <c r="C997" s="246" t="s">
        <v>2157</v>
      </c>
      <c r="D997" s="246" t="s">
        <v>414</v>
      </c>
      <c r="E997" s="247" t="s">
        <v>2158</v>
      </c>
      <c r="F997" s="248" t="s">
        <v>2159</v>
      </c>
      <c r="G997" s="249" t="s">
        <v>305</v>
      </c>
      <c r="H997" s="250">
        <v>2</v>
      </c>
      <c r="I997" s="251"/>
      <c r="J997" s="252">
        <f>ROUND(I997*H997,2)</f>
        <v>0</v>
      </c>
      <c r="K997" s="248" t="s">
        <v>19</v>
      </c>
      <c r="L997" s="253"/>
      <c r="M997" s="254" t="s">
        <v>19</v>
      </c>
      <c r="N997" s="255" t="s">
        <v>43</v>
      </c>
      <c r="O997" s="85"/>
      <c r="P997" s="214">
        <f>O997*H997</f>
        <v>0</v>
      </c>
      <c r="Q997" s="214">
        <v>0</v>
      </c>
      <c r="R997" s="214">
        <f>Q997*H997</f>
        <v>0</v>
      </c>
      <c r="S997" s="214">
        <v>0</v>
      </c>
      <c r="T997" s="215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16" t="s">
        <v>334</v>
      </c>
      <c r="AT997" s="216" t="s">
        <v>414</v>
      </c>
      <c r="AU997" s="216" t="s">
        <v>82</v>
      </c>
      <c r="AY997" s="18" t="s">
        <v>128</v>
      </c>
      <c r="BE997" s="217">
        <f>IF(N997="základní",J997,0)</f>
        <v>0</v>
      </c>
      <c r="BF997" s="217">
        <f>IF(N997="snížená",J997,0)</f>
        <v>0</v>
      </c>
      <c r="BG997" s="217">
        <f>IF(N997="zákl. přenesená",J997,0)</f>
        <v>0</v>
      </c>
      <c r="BH997" s="217">
        <f>IF(N997="sníž. přenesená",J997,0)</f>
        <v>0</v>
      </c>
      <c r="BI997" s="217">
        <f>IF(N997="nulová",J997,0)</f>
        <v>0</v>
      </c>
      <c r="BJ997" s="18" t="s">
        <v>80</v>
      </c>
      <c r="BK997" s="217">
        <f>ROUND(I997*H997,2)</f>
        <v>0</v>
      </c>
      <c r="BL997" s="18" t="s">
        <v>230</v>
      </c>
      <c r="BM997" s="216" t="s">
        <v>2160</v>
      </c>
    </row>
    <row r="998" s="2" customFormat="1" ht="16.5" customHeight="1">
      <c r="A998" s="39"/>
      <c r="B998" s="40"/>
      <c r="C998" s="246" t="s">
        <v>2161</v>
      </c>
      <c r="D998" s="246" t="s">
        <v>414</v>
      </c>
      <c r="E998" s="247" t="s">
        <v>2162</v>
      </c>
      <c r="F998" s="248" t="s">
        <v>2163</v>
      </c>
      <c r="G998" s="249" t="s">
        <v>192</v>
      </c>
      <c r="H998" s="250">
        <v>1</v>
      </c>
      <c r="I998" s="251"/>
      <c r="J998" s="252">
        <f>ROUND(I998*H998,2)</f>
        <v>0</v>
      </c>
      <c r="K998" s="248" t="s">
        <v>19</v>
      </c>
      <c r="L998" s="253"/>
      <c r="M998" s="254" t="s">
        <v>19</v>
      </c>
      <c r="N998" s="255" t="s">
        <v>43</v>
      </c>
      <c r="O998" s="85"/>
      <c r="P998" s="214">
        <f>O998*H998</f>
        <v>0</v>
      </c>
      <c r="Q998" s="214">
        <v>0</v>
      </c>
      <c r="R998" s="214">
        <f>Q998*H998</f>
        <v>0</v>
      </c>
      <c r="S998" s="214">
        <v>0</v>
      </c>
      <c r="T998" s="215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16" t="s">
        <v>334</v>
      </c>
      <c r="AT998" s="216" t="s">
        <v>414</v>
      </c>
      <c r="AU998" s="216" t="s">
        <v>82</v>
      </c>
      <c r="AY998" s="18" t="s">
        <v>128</v>
      </c>
      <c r="BE998" s="217">
        <f>IF(N998="základní",J998,0)</f>
        <v>0</v>
      </c>
      <c r="BF998" s="217">
        <f>IF(N998="snížená",J998,0)</f>
        <v>0</v>
      </c>
      <c r="BG998" s="217">
        <f>IF(N998="zákl. přenesená",J998,0)</f>
        <v>0</v>
      </c>
      <c r="BH998" s="217">
        <f>IF(N998="sníž. přenesená",J998,0)</f>
        <v>0</v>
      </c>
      <c r="BI998" s="217">
        <f>IF(N998="nulová",J998,0)</f>
        <v>0</v>
      </c>
      <c r="BJ998" s="18" t="s">
        <v>80</v>
      </c>
      <c r="BK998" s="217">
        <f>ROUND(I998*H998,2)</f>
        <v>0</v>
      </c>
      <c r="BL998" s="18" t="s">
        <v>230</v>
      </c>
      <c r="BM998" s="216" t="s">
        <v>2164</v>
      </c>
    </row>
    <row r="999" s="2" customFormat="1" ht="16.5" customHeight="1">
      <c r="A999" s="39"/>
      <c r="B999" s="40"/>
      <c r="C999" s="246" t="s">
        <v>2165</v>
      </c>
      <c r="D999" s="246" t="s">
        <v>414</v>
      </c>
      <c r="E999" s="247" t="s">
        <v>2166</v>
      </c>
      <c r="F999" s="248" t="s">
        <v>2167</v>
      </c>
      <c r="G999" s="249" t="s">
        <v>192</v>
      </c>
      <c r="H999" s="250">
        <v>1</v>
      </c>
      <c r="I999" s="251"/>
      <c r="J999" s="252">
        <f>ROUND(I999*H999,2)</f>
        <v>0</v>
      </c>
      <c r="K999" s="248" t="s">
        <v>19</v>
      </c>
      <c r="L999" s="253"/>
      <c r="M999" s="254" t="s">
        <v>19</v>
      </c>
      <c r="N999" s="255" t="s">
        <v>43</v>
      </c>
      <c r="O999" s="85"/>
      <c r="P999" s="214">
        <f>O999*H999</f>
        <v>0</v>
      </c>
      <c r="Q999" s="214">
        <v>0</v>
      </c>
      <c r="R999" s="214">
        <f>Q999*H999</f>
        <v>0</v>
      </c>
      <c r="S999" s="214">
        <v>0</v>
      </c>
      <c r="T999" s="215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16" t="s">
        <v>334</v>
      </c>
      <c r="AT999" s="216" t="s">
        <v>414</v>
      </c>
      <c r="AU999" s="216" t="s">
        <v>82</v>
      </c>
      <c r="AY999" s="18" t="s">
        <v>128</v>
      </c>
      <c r="BE999" s="217">
        <f>IF(N999="základní",J999,0)</f>
        <v>0</v>
      </c>
      <c r="BF999" s="217">
        <f>IF(N999="snížená",J999,0)</f>
        <v>0</v>
      </c>
      <c r="BG999" s="217">
        <f>IF(N999="zákl. přenesená",J999,0)</f>
        <v>0</v>
      </c>
      <c r="BH999" s="217">
        <f>IF(N999="sníž. přenesená",J999,0)</f>
        <v>0</v>
      </c>
      <c r="BI999" s="217">
        <f>IF(N999="nulová",J999,0)</f>
        <v>0</v>
      </c>
      <c r="BJ999" s="18" t="s">
        <v>80</v>
      </c>
      <c r="BK999" s="217">
        <f>ROUND(I999*H999,2)</f>
        <v>0</v>
      </c>
      <c r="BL999" s="18" t="s">
        <v>230</v>
      </c>
      <c r="BM999" s="216" t="s">
        <v>2168</v>
      </c>
    </row>
    <row r="1000" s="2" customFormat="1" ht="16.5" customHeight="1">
      <c r="A1000" s="39"/>
      <c r="B1000" s="40"/>
      <c r="C1000" s="205" t="s">
        <v>2169</v>
      </c>
      <c r="D1000" s="205" t="s">
        <v>130</v>
      </c>
      <c r="E1000" s="206" t="s">
        <v>2170</v>
      </c>
      <c r="F1000" s="207" t="s">
        <v>2171</v>
      </c>
      <c r="G1000" s="208" t="s">
        <v>192</v>
      </c>
      <c r="H1000" s="209">
        <v>1</v>
      </c>
      <c r="I1000" s="210"/>
      <c r="J1000" s="211">
        <f>ROUND(I1000*H1000,2)</f>
        <v>0</v>
      </c>
      <c r="K1000" s="207" t="s">
        <v>19</v>
      </c>
      <c r="L1000" s="45"/>
      <c r="M1000" s="212" t="s">
        <v>19</v>
      </c>
      <c r="N1000" s="213" t="s">
        <v>43</v>
      </c>
      <c r="O1000" s="85"/>
      <c r="P1000" s="214">
        <f>O1000*H1000</f>
        <v>0</v>
      </c>
      <c r="Q1000" s="214">
        <v>0</v>
      </c>
      <c r="R1000" s="214">
        <f>Q1000*H1000</f>
        <v>0</v>
      </c>
      <c r="S1000" s="214">
        <v>0</v>
      </c>
      <c r="T1000" s="215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16" t="s">
        <v>230</v>
      </c>
      <c r="AT1000" s="216" t="s">
        <v>130</v>
      </c>
      <c r="AU1000" s="216" t="s">
        <v>82</v>
      </c>
      <c r="AY1000" s="18" t="s">
        <v>128</v>
      </c>
      <c r="BE1000" s="217">
        <f>IF(N1000="základní",J1000,0)</f>
        <v>0</v>
      </c>
      <c r="BF1000" s="217">
        <f>IF(N1000="snížená",J1000,0)</f>
        <v>0</v>
      </c>
      <c r="BG1000" s="217">
        <f>IF(N1000="zákl. přenesená",J1000,0)</f>
        <v>0</v>
      </c>
      <c r="BH1000" s="217">
        <f>IF(N1000="sníž. přenesená",J1000,0)</f>
        <v>0</v>
      </c>
      <c r="BI1000" s="217">
        <f>IF(N1000="nulová",J1000,0)</f>
        <v>0</v>
      </c>
      <c r="BJ1000" s="18" t="s">
        <v>80</v>
      </c>
      <c r="BK1000" s="217">
        <f>ROUND(I1000*H1000,2)</f>
        <v>0</v>
      </c>
      <c r="BL1000" s="18" t="s">
        <v>230</v>
      </c>
      <c r="BM1000" s="216" t="s">
        <v>2172</v>
      </c>
    </row>
    <row r="1001" s="2" customFormat="1" ht="24.15" customHeight="1">
      <c r="A1001" s="39"/>
      <c r="B1001" s="40"/>
      <c r="C1001" s="205" t="s">
        <v>2173</v>
      </c>
      <c r="D1001" s="205" t="s">
        <v>130</v>
      </c>
      <c r="E1001" s="206" t="s">
        <v>2174</v>
      </c>
      <c r="F1001" s="207" t="s">
        <v>2175</v>
      </c>
      <c r="G1001" s="208" t="s">
        <v>426</v>
      </c>
      <c r="H1001" s="256"/>
      <c r="I1001" s="210"/>
      <c r="J1001" s="211">
        <f>ROUND(I1001*H1001,2)</f>
        <v>0</v>
      </c>
      <c r="K1001" s="207" t="s">
        <v>134</v>
      </c>
      <c r="L1001" s="45"/>
      <c r="M1001" s="212" t="s">
        <v>19</v>
      </c>
      <c r="N1001" s="213" t="s">
        <v>43</v>
      </c>
      <c r="O1001" s="85"/>
      <c r="P1001" s="214">
        <f>O1001*H1001</f>
        <v>0</v>
      </c>
      <c r="Q1001" s="214">
        <v>0</v>
      </c>
      <c r="R1001" s="214">
        <f>Q1001*H1001</f>
        <v>0</v>
      </c>
      <c r="S1001" s="214">
        <v>0</v>
      </c>
      <c r="T1001" s="215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16" t="s">
        <v>230</v>
      </c>
      <c r="AT1001" s="216" t="s">
        <v>130</v>
      </c>
      <c r="AU1001" s="216" t="s">
        <v>82</v>
      </c>
      <c r="AY1001" s="18" t="s">
        <v>128</v>
      </c>
      <c r="BE1001" s="217">
        <f>IF(N1001="základní",J1001,0)</f>
        <v>0</v>
      </c>
      <c r="BF1001" s="217">
        <f>IF(N1001="snížená",J1001,0)</f>
        <v>0</v>
      </c>
      <c r="BG1001" s="217">
        <f>IF(N1001="zákl. přenesená",J1001,0)</f>
        <v>0</v>
      </c>
      <c r="BH1001" s="217">
        <f>IF(N1001="sníž. přenesená",J1001,0)</f>
        <v>0</v>
      </c>
      <c r="BI1001" s="217">
        <f>IF(N1001="nulová",J1001,0)</f>
        <v>0</v>
      </c>
      <c r="BJ1001" s="18" t="s">
        <v>80</v>
      </c>
      <c r="BK1001" s="217">
        <f>ROUND(I1001*H1001,2)</f>
        <v>0</v>
      </c>
      <c r="BL1001" s="18" t="s">
        <v>230</v>
      </c>
      <c r="BM1001" s="216" t="s">
        <v>2176</v>
      </c>
    </row>
    <row r="1002" s="2" customFormat="1">
      <c r="A1002" s="39"/>
      <c r="B1002" s="40"/>
      <c r="C1002" s="41"/>
      <c r="D1002" s="218" t="s">
        <v>137</v>
      </c>
      <c r="E1002" s="41"/>
      <c r="F1002" s="219" t="s">
        <v>2177</v>
      </c>
      <c r="G1002" s="41"/>
      <c r="H1002" s="41"/>
      <c r="I1002" s="220"/>
      <c r="J1002" s="41"/>
      <c r="K1002" s="41"/>
      <c r="L1002" s="45"/>
      <c r="M1002" s="221"/>
      <c r="N1002" s="222"/>
      <c r="O1002" s="85"/>
      <c r="P1002" s="85"/>
      <c r="Q1002" s="85"/>
      <c r="R1002" s="85"/>
      <c r="S1002" s="85"/>
      <c r="T1002" s="86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137</v>
      </c>
      <c r="AU1002" s="18" t="s">
        <v>82</v>
      </c>
    </row>
    <row r="1003" s="12" customFormat="1" ht="22.8" customHeight="1">
      <c r="A1003" s="12"/>
      <c r="B1003" s="189"/>
      <c r="C1003" s="190"/>
      <c r="D1003" s="191" t="s">
        <v>71</v>
      </c>
      <c r="E1003" s="203" t="s">
        <v>611</v>
      </c>
      <c r="F1003" s="203" t="s">
        <v>612</v>
      </c>
      <c r="G1003" s="190"/>
      <c r="H1003" s="190"/>
      <c r="I1003" s="193"/>
      <c r="J1003" s="204">
        <f>BK1003</f>
        <v>0</v>
      </c>
      <c r="K1003" s="190"/>
      <c r="L1003" s="195"/>
      <c r="M1003" s="196"/>
      <c r="N1003" s="197"/>
      <c r="O1003" s="197"/>
      <c r="P1003" s="198">
        <f>SUM(P1004:P1099)</f>
        <v>0</v>
      </c>
      <c r="Q1003" s="197"/>
      <c r="R1003" s="198">
        <f>SUM(R1004:R1099)</f>
        <v>3.952728089999999</v>
      </c>
      <c r="S1003" s="197"/>
      <c r="T1003" s="199">
        <f>SUM(T1004:T1099)</f>
        <v>0</v>
      </c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R1003" s="200" t="s">
        <v>82</v>
      </c>
      <c r="AT1003" s="201" t="s">
        <v>71</v>
      </c>
      <c r="AU1003" s="201" t="s">
        <v>80</v>
      </c>
      <c r="AY1003" s="200" t="s">
        <v>128</v>
      </c>
      <c r="BK1003" s="202">
        <f>SUM(BK1004:BK1099)</f>
        <v>0</v>
      </c>
    </row>
    <row r="1004" s="2" customFormat="1" ht="16.5" customHeight="1">
      <c r="A1004" s="39"/>
      <c r="B1004" s="40"/>
      <c r="C1004" s="205" t="s">
        <v>2178</v>
      </c>
      <c r="D1004" s="205" t="s">
        <v>130</v>
      </c>
      <c r="E1004" s="206" t="s">
        <v>2179</v>
      </c>
      <c r="F1004" s="207" t="s">
        <v>2180</v>
      </c>
      <c r="G1004" s="208" t="s">
        <v>133</v>
      </c>
      <c r="H1004" s="209">
        <v>59.747999999999998</v>
      </c>
      <c r="I1004" s="210"/>
      <c r="J1004" s="211">
        <f>ROUND(I1004*H1004,2)</f>
        <v>0</v>
      </c>
      <c r="K1004" s="207" t="s">
        <v>134</v>
      </c>
      <c r="L1004" s="45"/>
      <c r="M1004" s="212" t="s">
        <v>19</v>
      </c>
      <c r="N1004" s="213" t="s">
        <v>43</v>
      </c>
      <c r="O1004" s="85"/>
      <c r="P1004" s="214">
        <f>O1004*H1004</f>
        <v>0</v>
      </c>
      <c r="Q1004" s="214">
        <v>0</v>
      </c>
      <c r="R1004" s="214">
        <f>Q1004*H1004</f>
        <v>0</v>
      </c>
      <c r="S1004" s="214">
        <v>0</v>
      </c>
      <c r="T1004" s="215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16" t="s">
        <v>230</v>
      </c>
      <c r="AT1004" s="216" t="s">
        <v>130</v>
      </c>
      <c r="AU1004" s="216" t="s">
        <v>82</v>
      </c>
      <c r="AY1004" s="18" t="s">
        <v>128</v>
      </c>
      <c r="BE1004" s="217">
        <f>IF(N1004="základní",J1004,0)</f>
        <v>0</v>
      </c>
      <c r="BF1004" s="217">
        <f>IF(N1004="snížená",J1004,0)</f>
        <v>0</v>
      </c>
      <c r="BG1004" s="217">
        <f>IF(N1004="zákl. přenesená",J1004,0)</f>
        <v>0</v>
      </c>
      <c r="BH1004" s="217">
        <f>IF(N1004="sníž. přenesená",J1004,0)</f>
        <v>0</v>
      </c>
      <c r="BI1004" s="217">
        <f>IF(N1004="nulová",J1004,0)</f>
        <v>0</v>
      </c>
      <c r="BJ1004" s="18" t="s">
        <v>80</v>
      </c>
      <c r="BK1004" s="217">
        <f>ROUND(I1004*H1004,2)</f>
        <v>0</v>
      </c>
      <c r="BL1004" s="18" t="s">
        <v>230</v>
      </c>
      <c r="BM1004" s="216" t="s">
        <v>2181</v>
      </c>
    </row>
    <row r="1005" s="2" customFormat="1">
      <c r="A1005" s="39"/>
      <c r="B1005" s="40"/>
      <c r="C1005" s="41"/>
      <c r="D1005" s="218" t="s">
        <v>137</v>
      </c>
      <c r="E1005" s="41"/>
      <c r="F1005" s="219" t="s">
        <v>2182</v>
      </c>
      <c r="G1005" s="41"/>
      <c r="H1005" s="41"/>
      <c r="I1005" s="220"/>
      <c r="J1005" s="41"/>
      <c r="K1005" s="41"/>
      <c r="L1005" s="45"/>
      <c r="M1005" s="221"/>
      <c r="N1005" s="222"/>
      <c r="O1005" s="85"/>
      <c r="P1005" s="85"/>
      <c r="Q1005" s="85"/>
      <c r="R1005" s="85"/>
      <c r="S1005" s="85"/>
      <c r="T1005" s="86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T1005" s="18" t="s">
        <v>137</v>
      </c>
      <c r="AU1005" s="18" t="s">
        <v>82</v>
      </c>
    </row>
    <row r="1006" s="13" customFormat="1">
      <c r="A1006" s="13"/>
      <c r="B1006" s="223"/>
      <c r="C1006" s="224"/>
      <c r="D1006" s="225" t="s">
        <v>139</v>
      </c>
      <c r="E1006" s="226" t="s">
        <v>19</v>
      </c>
      <c r="F1006" s="227" t="s">
        <v>654</v>
      </c>
      <c r="G1006" s="224"/>
      <c r="H1006" s="228">
        <v>15.648</v>
      </c>
      <c r="I1006" s="229"/>
      <c r="J1006" s="224"/>
      <c r="K1006" s="224"/>
      <c r="L1006" s="230"/>
      <c r="M1006" s="231"/>
      <c r="N1006" s="232"/>
      <c r="O1006" s="232"/>
      <c r="P1006" s="232"/>
      <c r="Q1006" s="232"/>
      <c r="R1006" s="232"/>
      <c r="S1006" s="232"/>
      <c r="T1006" s="23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4" t="s">
        <v>139</v>
      </c>
      <c r="AU1006" s="234" t="s">
        <v>82</v>
      </c>
      <c r="AV1006" s="13" t="s">
        <v>82</v>
      </c>
      <c r="AW1006" s="13" t="s">
        <v>34</v>
      </c>
      <c r="AX1006" s="13" t="s">
        <v>72</v>
      </c>
      <c r="AY1006" s="234" t="s">
        <v>128</v>
      </c>
    </row>
    <row r="1007" s="13" customFormat="1">
      <c r="A1007" s="13"/>
      <c r="B1007" s="223"/>
      <c r="C1007" s="224"/>
      <c r="D1007" s="225" t="s">
        <v>139</v>
      </c>
      <c r="E1007" s="226" t="s">
        <v>19</v>
      </c>
      <c r="F1007" s="227" t="s">
        <v>2183</v>
      </c>
      <c r="G1007" s="224"/>
      <c r="H1007" s="228">
        <v>21.84</v>
      </c>
      <c r="I1007" s="229"/>
      <c r="J1007" s="224"/>
      <c r="K1007" s="224"/>
      <c r="L1007" s="230"/>
      <c r="M1007" s="231"/>
      <c r="N1007" s="232"/>
      <c r="O1007" s="232"/>
      <c r="P1007" s="232"/>
      <c r="Q1007" s="232"/>
      <c r="R1007" s="232"/>
      <c r="S1007" s="232"/>
      <c r="T1007" s="23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4" t="s">
        <v>139</v>
      </c>
      <c r="AU1007" s="234" t="s">
        <v>82</v>
      </c>
      <c r="AV1007" s="13" t="s">
        <v>82</v>
      </c>
      <c r="AW1007" s="13" t="s">
        <v>34</v>
      </c>
      <c r="AX1007" s="13" t="s">
        <v>72</v>
      </c>
      <c r="AY1007" s="234" t="s">
        <v>128</v>
      </c>
    </row>
    <row r="1008" s="13" customFormat="1">
      <c r="A1008" s="13"/>
      <c r="B1008" s="223"/>
      <c r="C1008" s="224"/>
      <c r="D1008" s="225" t="s">
        <v>139</v>
      </c>
      <c r="E1008" s="226" t="s">
        <v>19</v>
      </c>
      <c r="F1008" s="227" t="s">
        <v>2184</v>
      </c>
      <c r="G1008" s="224"/>
      <c r="H1008" s="228">
        <v>22.260000000000002</v>
      </c>
      <c r="I1008" s="229"/>
      <c r="J1008" s="224"/>
      <c r="K1008" s="224"/>
      <c r="L1008" s="230"/>
      <c r="M1008" s="231"/>
      <c r="N1008" s="232"/>
      <c r="O1008" s="232"/>
      <c r="P1008" s="232"/>
      <c r="Q1008" s="232"/>
      <c r="R1008" s="232"/>
      <c r="S1008" s="232"/>
      <c r="T1008" s="23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4" t="s">
        <v>139</v>
      </c>
      <c r="AU1008" s="234" t="s">
        <v>82</v>
      </c>
      <c r="AV1008" s="13" t="s">
        <v>82</v>
      </c>
      <c r="AW1008" s="13" t="s">
        <v>34</v>
      </c>
      <c r="AX1008" s="13" t="s">
        <v>72</v>
      </c>
      <c r="AY1008" s="234" t="s">
        <v>128</v>
      </c>
    </row>
    <row r="1009" s="14" customFormat="1">
      <c r="A1009" s="14"/>
      <c r="B1009" s="235"/>
      <c r="C1009" s="236"/>
      <c r="D1009" s="225" t="s">
        <v>139</v>
      </c>
      <c r="E1009" s="237" t="s">
        <v>19</v>
      </c>
      <c r="F1009" s="238" t="s">
        <v>153</v>
      </c>
      <c r="G1009" s="236"/>
      <c r="H1009" s="239">
        <v>59.748000000000005</v>
      </c>
      <c r="I1009" s="240"/>
      <c r="J1009" s="236"/>
      <c r="K1009" s="236"/>
      <c r="L1009" s="241"/>
      <c r="M1009" s="242"/>
      <c r="N1009" s="243"/>
      <c r="O1009" s="243"/>
      <c r="P1009" s="243"/>
      <c r="Q1009" s="243"/>
      <c r="R1009" s="243"/>
      <c r="S1009" s="243"/>
      <c r="T1009" s="244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5" t="s">
        <v>139</v>
      </c>
      <c r="AU1009" s="245" t="s">
        <v>82</v>
      </c>
      <c r="AV1009" s="14" t="s">
        <v>135</v>
      </c>
      <c r="AW1009" s="14" t="s">
        <v>34</v>
      </c>
      <c r="AX1009" s="14" t="s">
        <v>80</v>
      </c>
      <c r="AY1009" s="245" t="s">
        <v>128</v>
      </c>
    </row>
    <row r="1010" s="2" customFormat="1" ht="16.5" customHeight="1">
      <c r="A1010" s="39"/>
      <c r="B1010" s="40"/>
      <c r="C1010" s="205" t="s">
        <v>2185</v>
      </c>
      <c r="D1010" s="205" t="s">
        <v>130</v>
      </c>
      <c r="E1010" s="206" t="s">
        <v>2186</v>
      </c>
      <c r="F1010" s="207" t="s">
        <v>2187</v>
      </c>
      <c r="G1010" s="208" t="s">
        <v>258</v>
      </c>
      <c r="H1010" s="209">
        <v>100.09999999999999</v>
      </c>
      <c r="I1010" s="210"/>
      <c r="J1010" s="211">
        <f>ROUND(I1010*H1010,2)</f>
        <v>0</v>
      </c>
      <c r="K1010" s="207" t="s">
        <v>134</v>
      </c>
      <c r="L1010" s="45"/>
      <c r="M1010" s="212" t="s">
        <v>19</v>
      </c>
      <c r="N1010" s="213" t="s">
        <v>43</v>
      </c>
      <c r="O1010" s="85"/>
      <c r="P1010" s="214">
        <f>O1010*H1010</f>
        <v>0</v>
      </c>
      <c r="Q1010" s="214">
        <v>0</v>
      </c>
      <c r="R1010" s="214">
        <f>Q1010*H1010</f>
        <v>0</v>
      </c>
      <c r="S1010" s="214">
        <v>0</v>
      </c>
      <c r="T1010" s="215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16" t="s">
        <v>230</v>
      </c>
      <c r="AT1010" s="216" t="s">
        <v>130</v>
      </c>
      <c r="AU1010" s="216" t="s">
        <v>82</v>
      </c>
      <c r="AY1010" s="18" t="s">
        <v>128</v>
      </c>
      <c r="BE1010" s="217">
        <f>IF(N1010="základní",J1010,0)</f>
        <v>0</v>
      </c>
      <c r="BF1010" s="217">
        <f>IF(N1010="snížená",J1010,0)</f>
        <v>0</v>
      </c>
      <c r="BG1010" s="217">
        <f>IF(N1010="zákl. přenesená",J1010,0)</f>
        <v>0</v>
      </c>
      <c r="BH1010" s="217">
        <f>IF(N1010="sníž. přenesená",J1010,0)</f>
        <v>0</v>
      </c>
      <c r="BI1010" s="217">
        <f>IF(N1010="nulová",J1010,0)</f>
        <v>0</v>
      </c>
      <c r="BJ1010" s="18" t="s">
        <v>80</v>
      </c>
      <c r="BK1010" s="217">
        <f>ROUND(I1010*H1010,2)</f>
        <v>0</v>
      </c>
      <c r="BL1010" s="18" t="s">
        <v>230</v>
      </c>
      <c r="BM1010" s="216" t="s">
        <v>2188</v>
      </c>
    </row>
    <row r="1011" s="2" customFormat="1">
      <c r="A1011" s="39"/>
      <c r="B1011" s="40"/>
      <c r="C1011" s="41"/>
      <c r="D1011" s="218" t="s">
        <v>137</v>
      </c>
      <c r="E1011" s="41"/>
      <c r="F1011" s="219" t="s">
        <v>2189</v>
      </c>
      <c r="G1011" s="41"/>
      <c r="H1011" s="41"/>
      <c r="I1011" s="220"/>
      <c r="J1011" s="41"/>
      <c r="K1011" s="41"/>
      <c r="L1011" s="45"/>
      <c r="M1011" s="221"/>
      <c r="N1011" s="222"/>
      <c r="O1011" s="85"/>
      <c r="P1011" s="85"/>
      <c r="Q1011" s="85"/>
      <c r="R1011" s="85"/>
      <c r="S1011" s="85"/>
      <c r="T1011" s="86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T1011" s="18" t="s">
        <v>137</v>
      </c>
      <c r="AU1011" s="18" t="s">
        <v>82</v>
      </c>
    </row>
    <row r="1012" s="13" customFormat="1">
      <c r="A1012" s="13"/>
      <c r="B1012" s="223"/>
      <c r="C1012" s="224"/>
      <c r="D1012" s="225" t="s">
        <v>139</v>
      </c>
      <c r="E1012" s="226" t="s">
        <v>19</v>
      </c>
      <c r="F1012" s="227" t="s">
        <v>2190</v>
      </c>
      <c r="G1012" s="224"/>
      <c r="H1012" s="228">
        <v>100.09999999999999</v>
      </c>
      <c r="I1012" s="229"/>
      <c r="J1012" s="224"/>
      <c r="K1012" s="224"/>
      <c r="L1012" s="230"/>
      <c r="M1012" s="231"/>
      <c r="N1012" s="232"/>
      <c r="O1012" s="232"/>
      <c r="P1012" s="232"/>
      <c r="Q1012" s="232"/>
      <c r="R1012" s="232"/>
      <c r="S1012" s="232"/>
      <c r="T1012" s="23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4" t="s">
        <v>139</v>
      </c>
      <c r="AU1012" s="234" t="s">
        <v>82</v>
      </c>
      <c r="AV1012" s="13" t="s">
        <v>82</v>
      </c>
      <c r="AW1012" s="13" t="s">
        <v>34</v>
      </c>
      <c r="AX1012" s="13" t="s">
        <v>80</v>
      </c>
      <c r="AY1012" s="234" t="s">
        <v>128</v>
      </c>
    </row>
    <row r="1013" s="2" customFormat="1" ht="16.5" customHeight="1">
      <c r="A1013" s="39"/>
      <c r="B1013" s="40"/>
      <c r="C1013" s="205" t="s">
        <v>2191</v>
      </c>
      <c r="D1013" s="205" t="s">
        <v>130</v>
      </c>
      <c r="E1013" s="206" t="s">
        <v>2192</v>
      </c>
      <c r="F1013" s="207" t="s">
        <v>2193</v>
      </c>
      <c r="G1013" s="208" t="s">
        <v>133</v>
      </c>
      <c r="H1013" s="209">
        <v>87.275999999999996</v>
      </c>
      <c r="I1013" s="210"/>
      <c r="J1013" s="211">
        <f>ROUND(I1013*H1013,2)</f>
        <v>0</v>
      </c>
      <c r="K1013" s="207" t="s">
        <v>134</v>
      </c>
      <c r="L1013" s="45"/>
      <c r="M1013" s="212" t="s">
        <v>19</v>
      </c>
      <c r="N1013" s="213" t="s">
        <v>43</v>
      </c>
      <c r="O1013" s="85"/>
      <c r="P1013" s="214">
        <f>O1013*H1013</f>
        <v>0</v>
      </c>
      <c r="Q1013" s="214">
        <v>0.00029999999999999997</v>
      </c>
      <c r="R1013" s="214">
        <f>Q1013*H1013</f>
        <v>0.026182799999999996</v>
      </c>
      <c r="S1013" s="214">
        <v>0</v>
      </c>
      <c r="T1013" s="215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16" t="s">
        <v>230</v>
      </c>
      <c r="AT1013" s="216" t="s">
        <v>130</v>
      </c>
      <c r="AU1013" s="216" t="s">
        <v>82</v>
      </c>
      <c r="AY1013" s="18" t="s">
        <v>128</v>
      </c>
      <c r="BE1013" s="217">
        <f>IF(N1013="základní",J1013,0)</f>
        <v>0</v>
      </c>
      <c r="BF1013" s="217">
        <f>IF(N1013="snížená",J1013,0)</f>
        <v>0</v>
      </c>
      <c r="BG1013" s="217">
        <f>IF(N1013="zákl. přenesená",J1013,0)</f>
        <v>0</v>
      </c>
      <c r="BH1013" s="217">
        <f>IF(N1013="sníž. přenesená",J1013,0)</f>
        <v>0</v>
      </c>
      <c r="BI1013" s="217">
        <f>IF(N1013="nulová",J1013,0)</f>
        <v>0</v>
      </c>
      <c r="BJ1013" s="18" t="s">
        <v>80</v>
      </c>
      <c r="BK1013" s="217">
        <f>ROUND(I1013*H1013,2)</f>
        <v>0</v>
      </c>
      <c r="BL1013" s="18" t="s">
        <v>230</v>
      </c>
      <c r="BM1013" s="216" t="s">
        <v>2194</v>
      </c>
    </row>
    <row r="1014" s="2" customFormat="1">
      <c r="A1014" s="39"/>
      <c r="B1014" s="40"/>
      <c r="C1014" s="41"/>
      <c r="D1014" s="218" t="s">
        <v>137</v>
      </c>
      <c r="E1014" s="41"/>
      <c r="F1014" s="219" t="s">
        <v>2195</v>
      </c>
      <c r="G1014" s="41"/>
      <c r="H1014" s="41"/>
      <c r="I1014" s="220"/>
      <c r="J1014" s="41"/>
      <c r="K1014" s="41"/>
      <c r="L1014" s="45"/>
      <c r="M1014" s="221"/>
      <c r="N1014" s="222"/>
      <c r="O1014" s="85"/>
      <c r="P1014" s="85"/>
      <c r="Q1014" s="85"/>
      <c r="R1014" s="85"/>
      <c r="S1014" s="85"/>
      <c r="T1014" s="86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137</v>
      </c>
      <c r="AU1014" s="18" t="s">
        <v>82</v>
      </c>
    </row>
    <row r="1015" s="13" customFormat="1">
      <c r="A1015" s="13"/>
      <c r="B1015" s="223"/>
      <c r="C1015" s="224"/>
      <c r="D1015" s="225" t="s">
        <v>139</v>
      </c>
      <c r="E1015" s="226" t="s">
        <v>19</v>
      </c>
      <c r="F1015" s="227" t="s">
        <v>654</v>
      </c>
      <c r="G1015" s="224"/>
      <c r="H1015" s="228">
        <v>15.648</v>
      </c>
      <c r="I1015" s="229"/>
      <c r="J1015" s="224"/>
      <c r="K1015" s="224"/>
      <c r="L1015" s="230"/>
      <c r="M1015" s="231"/>
      <c r="N1015" s="232"/>
      <c r="O1015" s="232"/>
      <c r="P1015" s="232"/>
      <c r="Q1015" s="232"/>
      <c r="R1015" s="232"/>
      <c r="S1015" s="232"/>
      <c r="T1015" s="23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4" t="s">
        <v>139</v>
      </c>
      <c r="AU1015" s="234" t="s">
        <v>82</v>
      </c>
      <c r="AV1015" s="13" t="s">
        <v>82</v>
      </c>
      <c r="AW1015" s="13" t="s">
        <v>34</v>
      </c>
      <c r="AX1015" s="13" t="s">
        <v>72</v>
      </c>
      <c r="AY1015" s="234" t="s">
        <v>128</v>
      </c>
    </row>
    <row r="1016" s="13" customFormat="1">
      <c r="A1016" s="13"/>
      <c r="B1016" s="223"/>
      <c r="C1016" s="224"/>
      <c r="D1016" s="225" t="s">
        <v>139</v>
      </c>
      <c r="E1016" s="226" t="s">
        <v>19</v>
      </c>
      <c r="F1016" s="227" t="s">
        <v>2196</v>
      </c>
      <c r="G1016" s="224"/>
      <c r="H1016" s="228">
        <v>27.527999999999999</v>
      </c>
      <c r="I1016" s="229"/>
      <c r="J1016" s="224"/>
      <c r="K1016" s="224"/>
      <c r="L1016" s="230"/>
      <c r="M1016" s="231"/>
      <c r="N1016" s="232"/>
      <c r="O1016" s="232"/>
      <c r="P1016" s="232"/>
      <c r="Q1016" s="232"/>
      <c r="R1016" s="232"/>
      <c r="S1016" s="232"/>
      <c r="T1016" s="23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4" t="s">
        <v>139</v>
      </c>
      <c r="AU1016" s="234" t="s">
        <v>82</v>
      </c>
      <c r="AV1016" s="13" t="s">
        <v>82</v>
      </c>
      <c r="AW1016" s="13" t="s">
        <v>34</v>
      </c>
      <c r="AX1016" s="13" t="s">
        <v>72</v>
      </c>
      <c r="AY1016" s="234" t="s">
        <v>128</v>
      </c>
    </row>
    <row r="1017" s="13" customFormat="1">
      <c r="A1017" s="13"/>
      <c r="B1017" s="223"/>
      <c r="C1017" s="224"/>
      <c r="D1017" s="225" t="s">
        <v>139</v>
      </c>
      <c r="E1017" s="226" t="s">
        <v>19</v>
      </c>
      <c r="F1017" s="227" t="s">
        <v>2183</v>
      </c>
      <c r="G1017" s="224"/>
      <c r="H1017" s="228">
        <v>21.84</v>
      </c>
      <c r="I1017" s="229"/>
      <c r="J1017" s="224"/>
      <c r="K1017" s="224"/>
      <c r="L1017" s="230"/>
      <c r="M1017" s="231"/>
      <c r="N1017" s="232"/>
      <c r="O1017" s="232"/>
      <c r="P1017" s="232"/>
      <c r="Q1017" s="232"/>
      <c r="R1017" s="232"/>
      <c r="S1017" s="232"/>
      <c r="T1017" s="23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4" t="s">
        <v>139</v>
      </c>
      <c r="AU1017" s="234" t="s">
        <v>82</v>
      </c>
      <c r="AV1017" s="13" t="s">
        <v>82</v>
      </c>
      <c r="AW1017" s="13" t="s">
        <v>34</v>
      </c>
      <c r="AX1017" s="13" t="s">
        <v>72</v>
      </c>
      <c r="AY1017" s="234" t="s">
        <v>128</v>
      </c>
    </row>
    <row r="1018" s="13" customFormat="1">
      <c r="A1018" s="13"/>
      <c r="B1018" s="223"/>
      <c r="C1018" s="224"/>
      <c r="D1018" s="225" t="s">
        <v>139</v>
      </c>
      <c r="E1018" s="226" t="s">
        <v>19</v>
      </c>
      <c r="F1018" s="227" t="s">
        <v>2184</v>
      </c>
      <c r="G1018" s="224"/>
      <c r="H1018" s="228">
        <v>22.260000000000002</v>
      </c>
      <c r="I1018" s="229"/>
      <c r="J1018" s="224"/>
      <c r="K1018" s="224"/>
      <c r="L1018" s="230"/>
      <c r="M1018" s="231"/>
      <c r="N1018" s="232"/>
      <c r="O1018" s="232"/>
      <c r="P1018" s="232"/>
      <c r="Q1018" s="232"/>
      <c r="R1018" s="232"/>
      <c r="S1018" s="232"/>
      <c r="T1018" s="23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4" t="s">
        <v>139</v>
      </c>
      <c r="AU1018" s="234" t="s">
        <v>82</v>
      </c>
      <c r="AV1018" s="13" t="s">
        <v>82</v>
      </c>
      <c r="AW1018" s="13" t="s">
        <v>34</v>
      </c>
      <c r="AX1018" s="13" t="s">
        <v>72</v>
      </c>
      <c r="AY1018" s="234" t="s">
        <v>128</v>
      </c>
    </row>
    <row r="1019" s="14" customFormat="1">
      <c r="A1019" s="14"/>
      <c r="B1019" s="235"/>
      <c r="C1019" s="236"/>
      <c r="D1019" s="225" t="s">
        <v>139</v>
      </c>
      <c r="E1019" s="237" t="s">
        <v>19</v>
      </c>
      <c r="F1019" s="238" t="s">
        <v>153</v>
      </c>
      <c r="G1019" s="236"/>
      <c r="H1019" s="239">
        <v>87.27600000000001</v>
      </c>
      <c r="I1019" s="240"/>
      <c r="J1019" s="236"/>
      <c r="K1019" s="236"/>
      <c r="L1019" s="241"/>
      <c r="M1019" s="242"/>
      <c r="N1019" s="243"/>
      <c r="O1019" s="243"/>
      <c r="P1019" s="243"/>
      <c r="Q1019" s="243"/>
      <c r="R1019" s="243"/>
      <c r="S1019" s="243"/>
      <c r="T1019" s="244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5" t="s">
        <v>139</v>
      </c>
      <c r="AU1019" s="245" t="s">
        <v>82</v>
      </c>
      <c r="AV1019" s="14" t="s">
        <v>135</v>
      </c>
      <c r="AW1019" s="14" t="s">
        <v>34</v>
      </c>
      <c r="AX1019" s="14" t="s">
        <v>80</v>
      </c>
      <c r="AY1019" s="245" t="s">
        <v>128</v>
      </c>
    </row>
    <row r="1020" s="2" customFormat="1" ht="24.15" customHeight="1">
      <c r="A1020" s="39"/>
      <c r="B1020" s="40"/>
      <c r="C1020" s="205" t="s">
        <v>2197</v>
      </c>
      <c r="D1020" s="205" t="s">
        <v>130</v>
      </c>
      <c r="E1020" s="206" t="s">
        <v>2198</v>
      </c>
      <c r="F1020" s="207" t="s">
        <v>2199</v>
      </c>
      <c r="G1020" s="208" t="s">
        <v>133</v>
      </c>
      <c r="H1020" s="209">
        <v>65.016000000000005</v>
      </c>
      <c r="I1020" s="210"/>
      <c r="J1020" s="211">
        <f>ROUND(I1020*H1020,2)</f>
        <v>0</v>
      </c>
      <c r="K1020" s="207" t="s">
        <v>134</v>
      </c>
      <c r="L1020" s="45"/>
      <c r="M1020" s="212" t="s">
        <v>19</v>
      </c>
      <c r="N1020" s="213" t="s">
        <v>43</v>
      </c>
      <c r="O1020" s="85"/>
      <c r="P1020" s="214">
        <f>O1020*H1020</f>
        <v>0</v>
      </c>
      <c r="Q1020" s="214">
        <v>0.0075799999999999999</v>
      </c>
      <c r="R1020" s="214">
        <f>Q1020*H1020</f>
        <v>0.49282128000000003</v>
      </c>
      <c r="S1020" s="214">
        <v>0</v>
      </c>
      <c r="T1020" s="215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16" t="s">
        <v>230</v>
      </c>
      <c r="AT1020" s="216" t="s">
        <v>130</v>
      </c>
      <c r="AU1020" s="216" t="s">
        <v>82</v>
      </c>
      <c r="AY1020" s="18" t="s">
        <v>128</v>
      </c>
      <c r="BE1020" s="217">
        <f>IF(N1020="základní",J1020,0)</f>
        <v>0</v>
      </c>
      <c r="BF1020" s="217">
        <f>IF(N1020="snížená",J1020,0)</f>
        <v>0</v>
      </c>
      <c r="BG1020" s="217">
        <f>IF(N1020="zákl. přenesená",J1020,0)</f>
        <v>0</v>
      </c>
      <c r="BH1020" s="217">
        <f>IF(N1020="sníž. přenesená",J1020,0)</f>
        <v>0</v>
      </c>
      <c r="BI1020" s="217">
        <f>IF(N1020="nulová",J1020,0)</f>
        <v>0</v>
      </c>
      <c r="BJ1020" s="18" t="s">
        <v>80</v>
      </c>
      <c r="BK1020" s="217">
        <f>ROUND(I1020*H1020,2)</f>
        <v>0</v>
      </c>
      <c r="BL1020" s="18" t="s">
        <v>230</v>
      </c>
      <c r="BM1020" s="216" t="s">
        <v>2200</v>
      </c>
    </row>
    <row r="1021" s="2" customFormat="1">
      <c r="A1021" s="39"/>
      <c r="B1021" s="40"/>
      <c r="C1021" s="41"/>
      <c r="D1021" s="218" t="s">
        <v>137</v>
      </c>
      <c r="E1021" s="41"/>
      <c r="F1021" s="219" t="s">
        <v>2201</v>
      </c>
      <c r="G1021" s="41"/>
      <c r="H1021" s="41"/>
      <c r="I1021" s="220"/>
      <c r="J1021" s="41"/>
      <c r="K1021" s="41"/>
      <c r="L1021" s="45"/>
      <c r="M1021" s="221"/>
      <c r="N1021" s="222"/>
      <c r="O1021" s="85"/>
      <c r="P1021" s="85"/>
      <c r="Q1021" s="85"/>
      <c r="R1021" s="85"/>
      <c r="S1021" s="85"/>
      <c r="T1021" s="86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T1021" s="18" t="s">
        <v>137</v>
      </c>
      <c r="AU1021" s="18" t="s">
        <v>82</v>
      </c>
    </row>
    <row r="1022" s="13" customFormat="1">
      <c r="A1022" s="13"/>
      <c r="B1022" s="223"/>
      <c r="C1022" s="224"/>
      <c r="D1022" s="225" t="s">
        <v>139</v>
      </c>
      <c r="E1022" s="226" t="s">
        <v>19</v>
      </c>
      <c r="F1022" s="227" t="s">
        <v>654</v>
      </c>
      <c r="G1022" s="224"/>
      <c r="H1022" s="228">
        <v>15.648</v>
      </c>
      <c r="I1022" s="229"/>
      <c r="J1022" s="224"/>
      <c r="K1022" s="224"/>
      <c r="L1022" s="230"/>
      <c r="M1022" s="231"/>
      <c r="N1022" s="232"/>
      <c r="O1022" s="232"/>
      <c r="P1022" s="232"/>
      <c r="Q1022" s="232"/>
      <c r="R1022" s="232"/>
      <c r="S1022" s="232"/>
      <c r="T1022" s="23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4" t="s">
        <v>139</v>
      </c>
      <c r="AU1022" s="234" t="s">
        <v>82</v>
      </c>
      <c r="AV1022" s="13" t="s">
        <v>82</v>
      </c>
      <c r="AW1022" s="13" t="s">
        <v>34</v>
      </c>
      <c r="AX1022" s="13" t="s">
        <v>72</v>
      </c>
      <c r="AY1022" s="234" t="s">
        <v>128</v>
      </c>
    </row>
    <row r="1023" s="13" customFormat="1">
      <c r="A1023" s="13"/>
      <c r="B1023" s="223"/>
      <c r="C1023" s="224"/>
      <c r="D1023" s="225" t="s">
        <v>139</v>
      </c>
      <c r="E1023" s="226" t="s">
        <v>19</v>
      </c>
      <c r="F1023" s="227" t="s">
        <v>2196</v>
      </c>
      <c r="G1023" s="224"/>
      <c r="H1023" s="228">
        <v>27.527999999999999</v>
      </c>
      <c r="I1023" s="229"/>
      <c r="J1023" s="224"/>
      <c r="K1023" s="224"/>
      <c r="L1023" s="230"/>
      <c r="M1023" s="231"/>
      <c r="N1023" s="232"/>
      <c r="O1023" s="232"/>
      <c r="P1023" s="232"/>
      <c r="Q1023" s="232"/>
      <c r="R1023" s="232"/>
      <c r="S1023" s="232"/>
      <c r="T1023" s="23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4" t="s">
        <v>139</v>
      </c>
      <c r="AU1023" s="234" t="s">
        <v>82</v>
      </c>
      <c r="AV1023" s="13" t="s">
        <v>82</v>
      </c>
      <c r="AW1023" s="13" t="s">
        <v>34</v>
      </c>
      <c r="AX1023" s="13" t="s">
        <v>72</v>
      </c>
      <c r="AY1023" s="234" t="s">
        <v>128</v>
      </c>
    </row>
    <row r="1024" s="13" customFormat="1">
      <c r="A1024" s="13"/>
      <c r="B1024" s="223"/>
      <c r="C1024" s="224"/>
      <c r="D1024" s="225" t="s">
        <v>139</v>
      </c>
      <c r="E1024" s="226" t="s">
        <v>19</v>
      </c>
      <c r="F1024" s="227" t="s">
        <v>2183</v>
      </c>
      <c r="G1024" s="224"/>
      <c r="H1024" s="228">
        <v>21.84</v>
      </c>
      <c r="I1024" s="229"/>
      <c r="J1024" s="224"/>
      <c r="K1024" s="224"/>
      <c r="L1024" s="230"/>
      <c r="M1024" s="231"/>
      <c r="N1024" s="232"/>
      <c r="O1024" s="232"/>
      <c r="P1024" s="232"/>
      <c r="Q1024" s="232"/>
      <c r="R1024" s="232"/>
      <c r="S1024" s="232"/>
      <c r="T1024" s="23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4" t="s">
        <v>139</v>
      </c>
      <c r="AU1024" s="234" t="s">
        <v>82</v>
      </c>
      <c r="AV1024" s="13" t="s">
        <v>82</v>
      </c>
      <c r="AW1024" s="13" t="s">
        <v>34</v>
      </c>
      <c r="AX1024" s="13" t="s">
        <v>72</v>
      </c>
      <c r="AY1024" s="234" t="s">
        <v>128</v>
      </c>
    </row>
    <row r="1025" s="14" customFormat="1">
      <c r="A1025" s="14"/>
      <c r="B1025" s="235"/>
      <c r="C1025" s="236"/>
      <c r="D1025" s="225" t="s">
        <v>139</v>
      </c>
      <c r="E1025" s="237" t="s">
        <v>19</v>
      </c>
      <c r="F1025" s="238" t="s">
        <v>153</v>
      </c>
      <c r="G1025" s="236"/>
      <c r="H1025" s="239">
        <v>65.016000000000005</v>
      </c>
      <c r="I1025" s="240"/>
      <c r="J1025" s="236"/>
      <c r="K1025" s="236"/>
      <c r="L1025" s="241"/>
      <c r="M1025" s="242"/>
      <c r="N1025" s="243"/>
      <c r="O1025" s="243"/>
      <c r="P1025" s="243"/>
      <c r="Q1025" s="243"/>
      <c r="R1025" s="243"/>
      <c r="S1025" s="243"/>
      <c r="T1025" s="244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5" t="s">
        <v>139</v>
      </c>
      <c r="AU1025" s="245" t="s">
        <v>82</v>
      </c>
      <c r="AV1025" s="14" t="s">
        <v>135</v>
      </c>
      <c r="AW1025" s="14" t="s">
        <v>34</v>
      </c>
      <c r="AX1025" s="14" t="s">
        <v>80</v>
      </c>
      <c r="AY1025" s="245" t="s">
        <v>128</v>
      </c>
    </row>
    <row r="1026" s="2" customFormat="1" ht="24.15" customHeight="1">
      <c r="A1026" s="39"/>
      <c r="B1026" s="40"/>
      <c r="C1026" s="205" t="s">
        <v>2202</v>
      </c>
      <c r="D1026" s="205" t="s">
        <v>130</v>
      </c>
      <c r="E1026" s="206" t="s">
        <v>2203</v>
      </c>
      <c r="F1026" s="207" t="s">
        <v>2204</v>
      </c>
      <c r="G1026" s="208" t="s">
        <v>258</v>
      </c>
      <c r="H1026" s="209">
        <v>100.09999999999999</v>
      </c>
      <c r="I1026" s="210"/>
      <c r="J1026" s="211">
        <f>ROUND(I1026*H1026,2)</f>
        <v>0</v>
      </c>
      <c r="K1026" s="207" t="s">
        <v>134</v>
      </c>
      <c r="L1026" s="45"/>
      <c r="M1026" s="212" t="s">
        <v>19</v>
      </c>
      <c r="N1026" s="213" t="s">
        <v>43</v>
      </c>
      <c r="O1026" s="85"/>
      <c r="P1026" s="214">
        <f>O1026*H1026</f>
        <v>0</v>
      </c>
      <c r="Q1026" s="214">
        <v>0.00034000000000000002</v>
      </c>
      <c r="R1026" s="214">
        <f>Q1026*H1026</f>
        <v>0.034034000000000002</v>
      </c>
      <c r="S1026" s="214">
        <v>0</v>
      </c>
      <c r="T1026" s="215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16" t="s">
        <v>230</v>
      </c>
      <c r="AT1026" s="216" t="s">
        <v>130</v>
      </c>
      <c r="AU1026" s="216" t="s">
        <v>82</v>
      </c>
      <c r="AY1026" s="18" t="s">
        <v>128</v>
      </c>
      <c r="BE1026" s="217">
        <f>IF(N1026="základní",J1026,0)</f>
        <v>0</v>
      </c>
      <c r="BF1026" s="217">
        <f>IF(N1026="snížená",J1026,0)</f>
        <v>0</v>
      </c>
      <c r="BG1026" s="217">
        <f>IF(N1026="zákl. přenesená",J1026,0)</f>
        <v>0</v>
      </c>
      <c r="BH1026" s="217">
        <f>IF(N1026="sníž. přenesená",J1026,0)</f>
        <v>0</v>
      </c>
      <c r="BI1026" s="217">
        <f>IF(N1026="nulová",J1026,0)</f>
        <v>0</v>
      </c>
      <c r="BJ1026" s="18" t="s">
        <v>80</v>
      </c>
      <c r="BK1026" s="217">
        <f>ROUND(I1026*H1026,2)</f>
        <v>0</v>
      </c>
      <c r="BL1026" s="18" t="s">
        <v>230</v>
      </c>
      <c r="BM1026" s="216" t="s">
        <v>2205</v>
      </c>
    </row>
    <row r="1027" s="2" customFormat="1">
      <c r="A1027" s="39"/>
      <c r="B1027" s="40"/>
      <c r="C1027" s="41"/>
      <c r="D1027" s="218" t="s">
        <v>137</v>
      </c>
      <c r="E1027" s="41"/>
      <c r="F1027" s="219" t="s">
        <v>2206</v>
      </c>
      <c r="G1027" s="41"/>
      <c r="H1027" s="41"/>
      <c r="I1027" s="220"/>
      <c r="J1027" s="41"/>
      <c r="K1027" s="41"/>
      <c r="L1027" s="45"/>
      <c r="M1027" s="221"/>
      <c r="N1027" s="222"/>
      <c r="O1027" s="85"/>
      <c r="P1027" s="85"/>
      <c r="Q1027" s="85"/>
      <c r="R1027" s="85"/>
      <c r="S1027" s="85"/>
      <c r="T1027" s="86"/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T1027" s="18" t="s">
        <v>137</v>
      </c>
      <c r="AU1027" s="18" t="s">
        <v>82</v>
      </c>
    </row>
    <row r="1028" s="13" customFormat="1">
      <c r="A1028" s="13"/>
      <c r="B1028" s="223"/>
      <c r="C1028" s="224"/>
      <c r="D1028" s="225" t="s">
        <v>139</v>
      </c>
      <c r="E1028" s="226" t="s">
        <v>19</v>
      </c>
      <c r="F1028" s="227" t="s">
        <v>2190</v>
      </c>
      <c r="G1028" s="224"/>
      <c r="H1028" s="228">
        <v>100.09999999999999</v>
      </c>
      <c r="I1028" s="229"/>
      <c r="J1028" s="224"/>
      <c r="K1028" s="224"/>
      <c r="L1028" s="230"/>
      <c r="M1028" s="231"/>
      <c r="N1028" s="232"/>
      <c r="O1028" s="232"/>
      <c r="P1028" s="232"/>
      <c r="Q1028" s="232"/>
      <c r="R1028" s="232"/>
      <c r="S1028" s="232"/>
      <c r="T1028" s="23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4" t="s">
        <v>139</v>
      </c>
      <c r="AU1028" s="234" t="s">
        <v>82</v>
      </c>
      <c r="AV1028" s="13" t="s">
        <v>82</v>
      </c>
      <c r="AW1028" s="13" t="s">
        <v>34</v>
      </c>
      <c r="AX1028" s="13" t="s">
        <v>80</v>
      </c>
      <c r="AY1028" s="234" t="s">
        <v>128</v>
      </c>
    </row>
    <row r="1029" s="2" customFormat="1" ht="16.5" customHeight="1">
      <c r="A1029" s="39"/>
      <c r="B1029" s="40"/>
      <c r="C1029" s="246" t="s">
        <v>2207</v>
      </c>
      <c r="D1029" s="246" t="s">
        <v>414</v>
      </c>
      <c r="E1029" s="247" t="s">
        <v>2208</v>
      </c>
      <c r="F1029" s="248" t="s">
        <v>2209</v>
      </c>
      <c r="G1029" s="249" t="s">
        <v>258</v>
      </c>
      <c r="H1029" s="250">
        <v>110.11</v>
      </c>
      <c r="I1029" s="251"/>
      <c r="J1029" s="252">
        <f>ROUND(I1029*H1029,2)</f>
        <v>0</v>
      </c>
      <c r="K1029" s="248" t="s">
        <v>134</v>
      </c>
      <c r="L1029" s="253"/>
      <c r="M1029" s="254" t="s">
        <v>19</v>
      </c>
      <c r="N1029" s="255" t="s">
        <v>43</v>
      </c>
      <c r="O1029" s="85"/>
      <c r="P1029" s="214">
        <f>O1029*H1029</f>
        <v>0</v>
      </c>
      <c r="Q1029" s="214">
        <v>0.00038999999999999999</v>
      </c>
      <c r="R1029" s="214">
        <f>Q1029*H1029</f>
        <v>0.042942899999999999</v>
      </c>
      <c r="S1029" s="214">
        <v>0</v>
      </c>
      <c r="T1029" s="215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16" t="s">
        <v>334</v>
      </c>
      <c r="AT1029" s="216" t="s">
        <v>414</v>
      </c>
      <c r="AU1029" s="216" t="s">
        <v>82</v>
      </c>
      <c r="AY1029" s="18" t="s">
        <v>128</v>
      </c>
      <c r="BE1029" s="217">
        <f>IF(N1029="základní",J1029,0)</f>
        <v>0</v>
      </c>
      <c r="BF1029" s="217">
        <f>IF(N1029="snížená",J1029,0)</f>
        <v>0</v>
      </c>
      <c r="BG1029" s="217">
        <f>IF(N1029="zákl. přenesená",J1029,0)</f>
        <v>0</v>
      </c>
      <c r="BH1029" s="217">
        <f>IF(N1029="sníž. přenesená",J1029,0)</f>
        <v>0</v>
      </c>
      <c r="BI1029" s="217">
        <f>IF(N1029="nulová",J1029,0)</f>
        <v>0</v>
      </c>
      <c r="BJ1029" s="18" t="s">
        <v>80</v>
      </c>
      <c r="BK1029" s="217">
        <f>ROUND(I1029*H1029,2)</f>
        <v>0</v>
      </c>
      <c r="BL1029" s="18" t="s">
        <v>230</v>
      </c>
      <c r="BM1029" s="216" t="s">
        <v>2210</v>
      </c>
    </row>
    <row r="1030" s="13" customFormat="1">
      <c r="A1030" s="13"/>
      <c r="B1030" s="223"/>
      <c r="C1030" s="224"/>
      <c r="D1030" s="225" t="s">
        <v>139</v>
      </c>
      <c r="E1030" s="224"/>
      <c r="F1030" s="227" t="s">
        <v>2211</v>
      </c>
      <c r="G1030" s="224"/>
      <c r="H1030" s="228">
        <v>110.11</v>
      </c>
      <c r="I1030" s="229"/>
      <c r="J1030" s="224"/>
      <c r="K1030" s="224"/>
      <c r="L1030" s="230"/>
      <c r="M1030" s="231"/>
      <c r="N1030" s="232"/>
      <c r="O1030" s="232"/>
      <c r="P1030" s="232"/>
      <c r="Q1030" s="232"/>
      <c r="R1030" s="232"/>
      <c r="S1030" s="232"/>
      <c r="T1030" s="23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4" t="s">
        <v>139</v>
      </c>
      <c r="AU1030" s="234" t="s">
        <v>82</v>
      </c>
      <c r="AV1030" s="13" t="s">
        <v>82</v>
      </c>
      <c r="AW1030" s="13" t="s">
        <v>4</v>
      </c>
      <c r="AX1030" s="13" t="s">
        <v>80</v>
      </c>
      <c r="AY1030" s="234" t="s">
        <v>128</v>
      </c>
    </row>
    <row r="1031" s="2" customFormat="1" ht="24.15" customHeight="1">
      <c r="A1031" s="39"/>
      <c r="B1031" s="40"/>
      <c r="C1031" s="205" t="s">
        <v>2212</v>
      </c>
      <c r="D1031" s="205" t="s">
        <v>130</v>
      </c>
      <c r="E1031" s="206" t="s">
        <v>2213</v>
      </c>
      <c r="F1031" s="207" t="s">
        <v>2214</v>
      </c>
      <c r="G1031" s="208" t="s">
        <v>258</v>
      </c>
      <c r="H1031" s="209">
        <v>100.09999999999999</v>
      </c>
      <c r="I1031" s="210"/>
      <c r="J1031" s="211">
        <f>ROUND(I1031*H1031,2)</f>
        <v>0</v>
      </c>
      <c r="K1031" s="207" t="s">
        <v>134</v>
      </c>
      <c r="L1031" s="45"/>
      <c r="M1031" s="212" t="s">
        <v>19</v>
      </c>
      <c r="N1031" s="213" t="s">
        <v>43</v>
      </c>
      <c r="O1031" s="85"/>
      <c r="P1031" s="214">
        <f>O1031*H1031</f>
        <v>0</v>
      </c>
      <c r="Q1031" s="214">
        <v>0.0015299999999999999</v>
      </c>
      <c r="R1031" s="214">
        <f>Q1031*H1031</f>
        <v>0.15315299999999998</v>
      </c>
      <c r="S1031" s="214">
        <v>0</v>
      </c>
      <c r="T1031" s="215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16" t="s">
        <v>230</v>
      </c>
      <c r="AT1031" s="216" t="s">
        <v>130</v>
      </c>
      <c r="AU1031" s="216" t="s">
        <v>82</v>
      </c>
      <c r="AY1031" s="18" t="s">
        <v>128</v>
      </c>
      <c r="BE1031" s="217">
        <f>IF(N1031="základní",J1031,0)</f>
        <v>0</v>
      </c>
      <c r="BF1031" s="217">
        <f>IF(N1031="snížená",J1031,0)</f>
        <v>0</v>
      </c>
      <c r="BG1031" s="217">
        <f>IF(N1031="zákl. přenesená",J1031,0)</f>
        <v>0</v>
      </c>
      <c r="BH1031" s="217">
        <f>IF(N1031="sníž. přenesená",J1031,0)</f>
        <v>0</v>
      </c>
      <c r="BI1031" s="217">
        <f>IF(N1031="nulová",J1031,0)</f>
        <v>0</v>
      </c>
      <c r="BJ1031" s="18" t="s">
        <v>80</v>
      </c>
      <c r="BK1031" s="217">
        <f>ROUND(I1031*H1031,2)</f>
        <v>0</v>
      </c>
      <c r="BL1031" s="18" t="s">
        <v>230</v>
      </c>
      <c r="BM1031" s="216" t="s">
        <v>2215</v>
      </c>
    </row>
    <row r="1032" s="2" customFormat="1">
      <c r="A1032" s="39"/>
      <c r="B1032" s="40"/>
      <c r="C1032" s="41"/>
      <c r="D1032" s="218" t="s">
        <v>137</v>
      </c>
      <c r="E1032" s="41"/>
      <c r="F1032" s="219" t="s">
        <v>2216</v>
      </c>
      <c r="G1032" s="41"/>
      <c r="H1032" s="41"/>
      <c r="I1032" s="220"/>
      <c r="J1032" s="41"/>
      <c r="K1032" s="41"/>
      <c r="L1032" s="45"/>
      <c r="M1032" s="221"/>
      <c r="N1032" s="222"/>
      <c r="O1032" s="85"/>
      <c r="P1032" s="85"/>
      <c r="Q1032" s="85"/>
      <c r="R1032" s="85"/>
      <c r="S1032" s="85"/>
      <c r="T1032" s="86"/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T1032" s="18" t="s">
        <v>137</v>
      </c>
      <c r="AU1032" s="18" t="s">
        <v>82</v>
      </c>
    </row>
    <row r="1033" s="13" customFormat="1">
      <c r="A1033" s="13"/>
      <c r="B1033" s="223"/>
      <c r="C1033" s="224"/>
      <c r="D1033" s="225" t="s">
        <v>139</v>
      </c>
      <c r="E1033" s="226" t="s">
        <v>19</v>
      </c>
      <c r="F1033" s="227" t="s">
        <v>2190</v>
      </c>
      <c r="G1033" s="224"/>
      <c r="H1033" s="228">
        <v>100.09999999999999</v>
      </c>
      <c r="I1033" s="229"/>
      <c r="J1033" s="224"/>
      <c r="K1033" s="224"/>
      <c r="L1033" s="230"/>
      <c r="M1033" s="231"/>
      <c r="N1033" s="232"/>
      <c r="O1033" s="232"/>
      <c r="P1033" s="232"/>
      <c r="Q1033" s="232"/>
      <c r="R1033" s="232"/>
      <c r="S1033" s="232"/>
      <c r="T1033" s="23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4" t="s">
        <v>139</v>
      </c>
      <c r="AU1033" s="234" t="s">
        <v>82</v>
      </c>
      <c r="AV1033" s="13" t="s">
        <v>82</v>
      </c>
      <c r="AW1033" s="13" t="s">
        <v>34</v>
      </c>
      <c r="AX1033" s="13" t="s">
        <v>80</v>
      </c>
      <c r="AY1033" s="234" t="s">
        <v>128</v>
      </c>
    </row>
    <row r="1034" s="2" customFormat="1" ht="24.15" customHeight="1">
      <c r="A1034" s="39"/>
      <c r="B1034" s="40"/>
      <c r="C1034" s="246" t="s">
        <v>2217</v>
      </c>
      <c r="D1034" s="246" t="s">
        <v>414</v>
      </c>
      <c r="E1034" s="247" t="s">
        <v>2218</v>
      </c>
      <c r="F1034" s="248" t="s">
        <v>2219</v>
      </c>
      <c r="G1034" s="249" t="s">
        <v>133</v>
      </c>
      <c r="H1034" s="250">
        <v>33.033999999999999</v>
      </c>
      <c r="I1034" s="251"/>
      <c r="J1034" s="252">
        <f>ROUND(I1034*H1034,2)</f>
        <v>0</v>
      </c>
      <c r="K1034" s="248" t="s">
        <v>134</v>
      </c>
      <c r="L1034" s="253"/>
      <c r="M1034" s="254" t="s">
        <v>19</v>
      </c>
      <c r="N1034" s="255" t="s">
        <v>43</v>
      </c>
      <c r="O1034" s="85"/>
      <c r="P1034" s="214">
        <f>O1034*H1034</f>
        <v>0</v>
      </c>
      <c r="Q1034" s="214">
        <v>0.019199999999999998</v>
      </c>
      <c r="R1034" s="214">
        <f>Q1034*H1034</f>
        <v>0.63425279999999995</v>
      </c>
      <c r="S1034" s="214">
        <v>0</v>
      </c>
      <c r="T1034" s="215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16" t="s">
        <v>334</v>
      </c>
      <c r="AT1034" s="216" t="s">
        <v>414</v>
      </c>
      <c r="AU1034" s="216" t="s">
        <v>82</v>
      </c>
      <c r="AY1034" s="18" t="s">
        <v>128</v>
      </c>
      <c r="BE1034" s="217">
        <f>IF(N1034="základní",J1034,0)</f>
        <v>0</v>
      </c>
      <c r="BF1034" s="217">
        <f>IF(N1034="snížená",J1034,0)</f>
        <v>0</v>
      </c>
      <c r="BG1034" s="217">
        <f>IF(N1034="zákl. přenesená",J1034,0)</f>
        <v>0</v>
      </c>
      <c r="BH1034" s="217">
        <f>IF(N1034="sníž. přenesená",J1034,0)</f>
        <v>0</v>
      </c>
      <c r="BI1034" s="217">
        <f>IF(N1034="nulová",J1034,0)</f>
        <v>0</v>
      </c>
      <c r="BJ1034" s="18" t="s">
        <v>80</v>
      </c>
      <c r="BK1034" s="217">
        <f>ROUND(I1034*H1034,2)</f>
        <v>0</v>
      </c>
      <c r="BL1034" s="18" t="s">
        <v>230</v>
      </c>
      <c r="BM1034" s="216" t="s">
        <v>2220</v>
      </c>
    </row>
    <row r="1035" s="13" customFormat="1">
      <c r="A1035" s="13"/>
      <c r="B1035" s="223"/>
      <c r="C1035" s="224"/>
      <c r="D1035" s="225" t="s">
        <v>139</v>
      </c>
      <c r="E1035" s="226" t="s">
        <v>19</v>
      </c>
      <c r="F1035" s="227" t="s">
        <v>2196</v>
      </c>
      <c r="G1035" s="224"/>
      <c r="H1035" s="228">
        <v>27.527999999999999</v>
      </c>
      <c r="I1035" s="229"/>
      <c r="J1035" s="224"/>
      <c r="K1035" s="224"/>
      <c r="L1035" s="230"/>
      <c r="M1035" s="231"/>
      <c r="N1035" s="232"/>
      <c r="O1035" s="232"/>
      <c r="P1035" s="232"/>
      <c r="Q1035" s="232"/>
      <c r="R1035" s="232"/>
      <c r="S1035" s="232"/>
      <c r="T1035" s="23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4" t="s">
        <v>139</v>
      </c>
      <c r="AU1035" s="234" t="s">
        <v>82</v>
      </c>
      <c r="AV1035" s="13" t="s">
        <v>82</v>
      </c>
      <c r="AW1035" s="13" t="s">
        <v>34</v>
      </c>
      <c r="AX1035" s="13" t="s">
        <v>80</v>
      </c>
      <c r="AY1035" s="234" t="s">
        <v>128</v>
      </c>
    </row>
    <row r="1036" s="13" customFormat="1">
      <c r="A1036" s="13"/>
      <c r="B1036" s="223"/>
      <c r="C1036" s="224"/>
      <c r="D1036" s="225" t="s">
        <v>139</v>
      </c>
      <c r="E1036" s="224"/>
      <c r="F1036" s="227" t="s">
        <v>2221</v>
      </c>
      <c r="G1036" s="224"/>
      <c r="H1036" s="228">
        <v>33.033999999999999</v>
      </c>
      <c r="I1036" s="229"/>
      <c r="J1036" s="224"/>
      <c r="K1036" s="224"/>
      <c r="L1036" s="230"/>
      <c r="M1036" s="231"/>
      <c r="N1036" s="232"/>
      <c r="O1036" s="232"/>
      <c r="P1036" s="232"/>
      <c r="Q1036" s="232"/>
      <c r="R1036" s="232"/>
      <c r="S1036" s="232"/>
      <c r="T1036" s="23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4" t="s">
        <v>139</v>
      </c>
      <c r="AU1036" s="234" t="s">
        <v>82</v>
      </c>
      <c r="AV1036" s="13" t="s">
        <v>82</v>
      </c>
      <c r="AW1036" s="13" t="s">
        <v>4</v>
      </c>
      <c r="AX1036" s="13" t="s">
        <v>80</v>
      </c>
      <c r="AY1036" s="234" t="s">
        <v>128</v>
      </c>
    </row>
    <row r="1037" s="2" customFormat="1" ht="24.15" customHeight="1">
      <c r="A1037" s="39"/>
      <c r="B1037" s="40"/>
      <c r="C1037" s="205" t="s">
        <v>2222</v>
      </c>
      <c r="D1037" s="205" t="s">
        <v>130</v>
      </c>
      <c r="E1037" s="206" t="s">
        <v>2223</v>
      </c>
      <c r="F1037" s="207" t="s">
        <v>2224</v>
      </c>
      <c r="G1037" s="208" t="s">
        <v>258</v>
      </c>
      <c r="H1037" s="209">
        <v>100.09999999999999</v>
      </c>
      <c r="I1037" s="210"/>
      <c r="J1037" s="211">
        <f>ROUND(I1037*H1037,2)</f>
        <v>0</v>
      </c>
      <c r="K1037" s="207" t="s">
        <v>134</v>
      </c>
      <c r="L1037" s="45"/>
      <c r="M1037" s="212" t="s">
        <v>19</v>
      </c>
      <c r="N1037" s="213" t="s">
        <v>43</v>
      </c>
      <c r="O1037" s="85"/>
      <c r="P1037" s="214">
        <f>O1037*H1037</f>
        <v>0</v>
      </c>
      <c r="Q1037" s="214">
        <v>0.0010200000000000001</v>
      </c>
      <c r="R1037" s="214">
        <f>Q1037*H1037</f>
        <v>0.102102</v>
      </c>
      <c r="S1037" s="214">
        <v>0</v>
      </c>
      <c r="T1037" s="215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16" t="s">
        <v>230</v>
      </c>
      <c r="AT1037" s="216" t="s">
        <v>130</v>
      </c>
      <c r="AU1037" s="216" t="s">
        <v>82</v>
      </c>
      <c r="AY1037" s="18" t="s">
        <v>128</v>
      </c>
      <c r="BE1037" s="217">
        <f>IF(N1037="základní",J1037,0)</f>
        <v>0</v>
      </c>
      <c r="BF1037" s="217">
        <f>IF(N1037="snížená",J1037,0)</f>
        <v>0</v>
      </c>
      <c r="BG1037" s="217">
        <f>IF(N1037="zákl. přenesená",J1037,0)</f>
        <v>0</v>
      </c>
      <c r="BH1037" s="217">
        <f>IF(N1037="sníž. přenesená",J1037,0)</f>
        <v>0</v>
      </c>
      <c r="BI1037" s="217">
        <f>IF(N1037="nulová",J1037,0)</f>
        <v>0</v>
      </c>
      <c r="BJ1037" s="18" t="s">
        <v>80</v>
      </c>
      <c r="BK1037" s="217">
        <f>ROUND(I1037*H1037,2)</f>
        <v>0</v>
      </c>
      <c r="BL1037" s="18" t="s">
        <v>230</v>
      </c>
      <c r="BM1037" s="216" t="s">
        <v>2225</v>
      </c>
    </row>
    <row r="1038" s="2" customFormat="1">
      <c r="A1038" s="39"/>
      <c r="B1038" s="40"/>
      <c r="C1038" s="41"/>
      <c r="D1038" s="218" t="s">
        <v>137</v>
      </c>
      <c r="E1038" s="41"/>
      <c r="F1038" s="219" t="s">
        <v>2226</v>
      </c>
      <c r="G1038" s="41"/>
      <c r="H1038" s="41"/>
      <c r="I1038" s="220"/>
      <c r="J1038" s="41"/>
      <c r="K1038" s="41"/>
      <c r="L1038" s="45"/>
      <c r="M1038" s="221"/>
      <c r="N1038" s="222"/>
      <c r="O1038" s="85"/>
      <c r="P1038" s="85"/>
      <c r="Q1038" s="85"/>
      <c r="R1038" s="85"/>
      <c r="S1038" s="85"/>
      <c r="T1038" s="86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137</v>
      </c>
      <c r="AU1038" s="18" t="s">
        <v>82</v>
      </c>
    </row>
    <row r="1039" s="13" customFormat="1">
      <c r="A1039" s="13"/>
      <c r="B1039" s="223"/>
      <c r="C1039" s="224"/>
      <c r="D1039" s="225" t="s">
        <v>139</v>
      </c>
      <c r="E1039" s="226" t="s">
        <v>19</v>
      </c>
      <c r="F1039" s="227" t="s">
        <v>2190</v>
      </c>
      <c r="G1039" s="224"/>
      <c r="H1039" s="228">
        <v>100.09999999999999</v>
      </c>
      <c r="I1039" s="229"/>
      <c r="J1039" s="224"/>
      <c r="K1039" s="224"/>
      <c r="L1039" s="230"/>
      <c r="M1039" s="231"/>
      <c r="N1039" s="232"/>
      <c r="O1039" s="232"/>
      <c r="P1039" s="232"/>
      <c r="Q1039" s="232"/>
      <c r="R1039" s="232"/>
      <c r="S1039" s="232"/>
      <c r="T1039" s="23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4" t="s">
        <v>139</v>
      </c>
      <c r="AU1039" s="234" t="s">
        <v>82</v>
      </c>
      <c r="AV1039" s="13" t="s">
        <v>82</v>
      </c>
      <c r="AW1039" s="13" t="s">
        <v>34</v>
      </c>
      <c r="AX1039" s="13" t="s">
        <v>80</v>
      </c>
      <c r="AY1039" s="234" t="s">
        <v>128</v>
      </c>
    </row>
    <row r="1040" s="2" customFormat="1" ht="24.15" customHeight="1">
      <c r="A1040" s="39"/>
      <c r="B1040" s="40"/>
      <c r="C1040" s="246" t="s">
        <v>2227</v>
      </c>
      <c r="D1040" s="246" t="s">
        <v>414</v>
      </c>
      <c r="E1040" s="247" t="s">
        <v>2218</v>
      </c>
      <c r="F1040" s="248" t="s">
        <v>2219</v>
      </c>
      <c r="G1040" s="249" t="s">
        <v>133</v>
      </c>
      <c r="H1040" s="250">
        <v>20.481000000000002</v>
      </c>
      <c r="I1040" s="251"/>
      <c r="J1040" s="252">
        <f>ROUND(I1040*H1040,2)</f>
        <v>0</v>
      </c>
      <c r="K1040" s="248" t="s">
        <v>134</v>
      </c>
      <c r="L1040" s="253"/>
      <c r="M1040" s="254" t="s">
        <v>19</v>
      </c>
      <c r="N1040" s="255" t="s">
        <v>43</v>
      </c>
      <c r="O1040" s="85"/>
      <c r="P1040" s="214">
        <f>O1040*H1040</f>
        <v>0</v>
      </c>
      <c r="Q1040" s="214">
        <v>0.019199999999999998</v>
      </c>
      <c r="R1040" s="214">
        <f>Q1040*H1040</f>
        <v>0.39323520000000001</v>
      </c>
      <c r="S1040" s="214">
        <v>0</v>
      </c>
      <c r="T1040" s="215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16" t="s">
        <v>334</v>
      </c>
      <c r="AT1040" s="216" t="s">
        <v>414</v>
      </c>
      <c r="AU1040" s="216" t="s">
        <v>82</v>
      </c>
      <c r="AY1040" s="18" t="s">
        <v>128</v>
      </c>
      <c r="BE1040" s="217">
        <f>IF(N1040="základní",J1040,0)</f>
        <v>0</v>
      </c>
      <c r="BF1040" s="217">
        <f>IF(N1040="snížená",J1040,0)</f>
        <v>0</v>
      </c>
      <c r="BG1040" s="217">
        <f>IF(N1040="zákl. přenesená",J1040,0)</f>
        <v>0</v>
      </c>
      <c r="BH1040" s="217">
        <f>IF(N1040="sníž. přenesená",J1040,0)</f>
        <v>0</v>
      </c>
      <c r="BI1040" s="217">
        <f>IF(N1040="nulová",J1040,0)</f>
        <v>0</v>
      </c>
      <c r="BJ1040" s="18" t="s">
        <v>80</v>
      </c>
      <c r="BK1040" s="217">
        <f>ROUND(I1040*H1040,2)</f>
        <v>0</v>
      </c>
      <c r="BL1040" s="18" t="s">
        <v>230</v>
      </c>
      <c r="BM1040" s="216" t="s">
        <v>2228</v>
      </c>
    </row>
    <row r="1041" s="13" customFormat="1">
      <c r="A1041" s="13"/>
      <c r="B1041" s="223"/>
      <c r="C1041" s="224"/>
      <c r="D1041" s="225" t="s">
        <v>139</v>
      </c>
      <c r="E1041" s="226" t="s">
        <v>19</v>
      </c>
      <c r="F1041" s="227" t="s">
        <v>810</v>
      </c>
      <c r="G1041" s="224"/>
      <c r="H1041" s="228">
        <v>18.619</v>
      </c>
      <c r="I1041" s="229"/>
      <c r="J1041" s="224"/>
      <c r="K1041" s="224"/>
      <c r="L1041" s="230"/>
      <c r="M1041" s="231"/>
      <c r="N1041" s="232"/>
      <c r="O1041" s="232"/>
      <c r="P1041" s="232"/>
      <c r="Q1041" s="232"/>
      <c r="R1041" s="232"/>
      <c r="S1041" s="232"/>
      <c r="T1041" s="23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4" t="s">
        <v>139</v>
      </c>
      <c r="AU1041" s="234" t="s">
        <v>82</v>
      </c>
      <c r="AV1041" s="13" t="s">
        <v>82</v>
      </c>
      <c r="AW1041" s="13" t="s">
        <v>34</v>
      </c>
      <c r="AX1041" s="13" t="s">
        <v>80</v>
      </c>
      <c r="AY1041" s="234" t="s">
        <v>128</v>
      </c>
    </row>
    <row r="1042" s="13" customFormat="1">
      <c r="A1042" s="13"/>
      <c r="B1042" s="223"/>
      <c r="C1042" s="224"/>
      <c r="D1042" s="225" t="s">
        <v>139</v>
      </c>
      <c r="E1042" s="224"/>
      <c r="F1042" s="227" t="s">
        <v>2229</v>
      </c>
      <c r="G1042" s="224"/>
      <c r="H1042" s="228">
        <v>20.481000000000002</v>
      </c>
      <c r="I1042" s="229"/>
      <c r="J1042" s="224"/>
      <c r="K1042" s="224"/>
      <c r="L1042" s="230"/>
      <c r="M1042" s="231"/>
      <c r="N1042" s="232"/>
      <c r="O1042" s="232"/>
      <c r="P1042" s="232"/>
      <c r="Q1042" s="232"/>
      <c r="R1042" s="232"/>
      <c r="S1042" s="232"/>
      <c r="T1042" s="23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4" t="s">
        <v>139</v>
      </c>
      <c r="AU1042" s="234" t="s">
        <v>82</v>
      </c>
      <c r="AV1042" s="13" t="s">
        <v>82</v>
      </c>
      <c r="AW1042" s="13" t="s">
        <v>4</v>
      </c>
      <c r="AX1042" s="13" t="s">
        <v>80</v>
      </c>
      <c r="AY1042" s="234" t="s">
        <v>128</v>
      </c>
    </row>
    <row r="1043" s="2" customFormat="1" ht="21.75" customHeight="1">
      <c r="A1043" s="39"/>
      <c r="B1043" s="40"/>
      <c r="C1043" s="205" t="s">
        <v>2230</v>
      </c>
      <c r="D1043" s="205" t="s">
        <v>130</v>
      </c>
      <c r="E1043" s="206" t="s">
        <v>2231</v>
      </c>
      <c r="F1043" s="207" t="s">
        <v>2232</v>
      </c>
      <c r="G1043" s="208" t="s">
        <v>258</v>
      </c>
      <c r="H1043" s="209">
        <v>49.616</v>
      </c>
      <c r="I1043" s="210"/>
      <c r="J1043" s="211">
        <f>ROUND(I1043*H1043,2)</f>
        <v>0</v>
      </c>
      <c r="K1043" s="207" t="s">
        <v>134</v>
      </c>
      <c r="L1043" s="45"/>
      <c r="M1043" s="212" t="s">
        <v>19</v>
      </c>
      <c r="N1043" s="213" t="s">
        <v>43</v>
      </c>
      <c r="O1043" s="85"/>
      <c r="P1043" s="214">
        <f>O1043*H1043</f>
        <v>0</v>
      </c>
      <c r="Q1043" s="214">
        <v>0.00058</v>
      </c>
      <c r="R1043" s="214">
        <f>Q1043*H1043</f>
        <v>0.028777279999999999</v>
      </c>
      <c r="S1043" s="214">
        <v>0</v>
      </c>
      <c r="T1043" s="215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16" t="s">
        <v>230</v>
      </c>
      <c r="AT1043" s="216" t="s">
        <v>130</v>
      </c>
      <c r="AU1043" s="216" t="s">
        <v>82</v>
      </c>
      <c r="AY1043" s="18" t="s">
        <v>128</v>
      </c>
      <c r="BE1043" s="217">
        <f>IF(N1043="základní",J1043,0)</f>
        <v>0</v>
      </c>
      <c r="BF1043" s="217">
        <f>IF(N1043="snížená",J1043,0)</f>
        <v>0</v>
      </c>
      <c r="BG1043" s="217">
        <f>IF(N1043="zákl. přenesená",J1043,0)</f>
        <v>0</v>
      </c>
      <c r="BH1043" s="217">
        <f>IF(N1043="sníž. přenesená",J1043,0)</f>
        <v>0</v>
      </c>
      <c r="BI1043" s="217">
        <f>IF(N1043="nulová",J1043,0)</f>
        <v>0</v>
      </c>
      <c r="BJ1043" s="18" t="s">
        <v>80</v>
      </c>
      <c r="BK1043" s="217">
        <f>ROUND(I1043*H1043,2)</f>
        <v>0</v>
      </c>
      <c r="BL1043" s="18" t="s">
        <v>230</v>
      </c>
      <c r="BM1043" s="216" t="s">
        <v>2233</v>
      </c>
    </row>
    <row r="1044" s="2" customFormat="1">
      <c r="A1044" s="39"/>
      <c r="B1044" s="40"/>
      <c r="C1044" s="41"/>
      <c r="D1044" s="218" t="s">
        <v>137</v>
      </c>
      <c r="E1044" s="41"/>
      <c r="F1044" s="219" t="s">
        <v>2234</v>
      </c>
      <c r="G1044" s="41"/>
      <c r="H1044" s="41"/>
      <c r="I1044" s="220"/>
      <c r="J1044" s="41"/>
      <c r="K1044" s="41"/>
      <c r="L1044" s="45"/>
      <c r="M1044" s="221"/>
      <c r="N1044" s="222"/>
      <c r="O1044" s="85"/>
      <c r="P1044" s="85"/>
      <c r="Q1044" s="85"/>
      <c r="R1044" s="85"/>
      <c r="S1044" s="85"/>
      <c r="T1044" s="86"/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T1044" s="18" t="s">
        <v>137</v>
      </c>
      <c r="AU1044" s="18" t="s">
        <v>82</v>
      </c>
    </row>
    <row r="1045" s="13" customFormat="1">
      <c r="A1045" s="13"/>
      <c r="B1045" s="223"/>
      <c r="C1045" s="224"/>
      <c r="D1045" s="225" t="s">
        <v>139</v>
      </c>
      <c r="E1045" s="226" t="s">
        <v>19</v>
      </c>
      <c r="F1045" s="227" t="s">
        <v>972</v>
      </c>
      <c r="G1045" s="224"/>
      <c r="H1045" s="228">
        <v>17.216000000000001</v>
      </c>
      <c r="I1045" s="229"/>
      <c r="J1045" s="224"/>
      <c r="K1045" s="224"/>
      <c r="L1045" s="230"/>
      <c r="M1045" s="231"/>
      <c r="N1045" s="232"/>
      <c r="O1045" s="232"/>
      <c r="P1045" s="232"/>
      <c r="Q1045" s="232"/>
      <c r="R1045" s="232"/>
      <c r="S1045" s="232"/>
      <c r="T1045" s="23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4" t="s">
        <v>139</v>
      </c>
      <c r="AU1045" s="234" t="s">
        <v>82</v>
      </c>
      <c r="AV1045" s="13" t="s">
        <v>82</v>
      </c>
      <c r="AW1045" s="13" t="s">
        <v>34</v>
      </c>
      <c r="AX1045" s="13" t="s">
        <v>72</v>
      </c>
      <c r="AY1045" s="234" t="s">
        <v>128</v>
      </c>
    </row>
    <row r="1046" s="13" customFormat="1">
      <c r="A1046" s="13"/>
      <c r="B1046" s="223"/>
      <c r="C1046" s="224"/>
      <c r="D1046" s="225" t="s">
        <v>139</v>
      </c>
      <c r="E1046" s="226" t="s">
        <v>19</v>
      </c>
      <c r="F1046" s="227" t="s">
        <v>973</v>
      </c>
      <c r="G1046" s="224"/>
      <c r="H1046" s="228">
        <v>32.399999999999999</v>
      </c>
      <c r="I1046" s="229"/>
      <c r="J1046" s="224"/>
      <c r="K1046" s="224"/>
      <c r="L1046" s="230"/>
      <c r="M1046" s="231"/>
      <c r="N1046" s="232"/>
      <c r="O1046" s="232"/>
      <c r="P1046" s="232"/>
      <c r="Q1046" s="232"/>
      <c r="R1046" s="232"/>
      <c r="S1046" s="232"/>
      <c r="T1046" s="23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4" t="s">
        <v>139</v>
      </c>
      <c r="AU1046" s="234" t="s">
        <v>82</v>
      </c>
      <c r="AV1046" s="13" t="s">
        <v>82</v>
      </c>
      <c r="AW1046" s="13" t="s">
        <v>34</v>
      </c>
      <c r="AX1046" s="13" t="s">
        <v>72</v>
      </c>
      <c r="AY1046" s="234" t="s">
        <v>128</v>
      </c>
    </row>
    <row r="1047" s="14" customFormat="1">
      <c r="A1047" s="14"/>
      <c r="B1047" s="235"/>
      <c r="C1047" s="236"/>
      <c r="D1047" s="225" t="s">
        <v>139</v>
      </c>
      <c r="E1047" s="237" t="s">
        <v>19</v>
      </c>
      <c r="F1047" s="238" t="s">
        <v>153</v>
      </c>
      <c r="G1047" s="236"/>
      <c r="H1047" s="239">
        <v>49.616</v>
      </c>
      <c r="I1047" s="240"/>
      <c r="J1047" s="236"/>
      <c r="K1047" s="236"/>
      <c r="L1047" s="241"/>
      <c r="M1047" s="242"/>
      <c r="N1047" s="243"/>
      <c r="O1047" s="243"/>
      <c r="P1047" s="243"/>
      <c r="Q1047" s="243"/>
      <c r="R1047" s="243"/>
      <c r="S1047" s="243"/>
      <c r="T1047" s="24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5" t="s">
        <v>139</v>
      </c>
      <c r="AU1047" s="245" t="s">
        <v>82</v>
      </c>
      <c r="AV1047" s="14" t="s">
        <v>135</v>
      </c>
      <c r="AW1047" s="14" t="s">
        <v>34</v>
      </c>
      <c r="AX1047" s="14" t="s">
        <v>80</v>
      </c>
      <c r="AY1047" s="245" t="s">
        <v>128</v>
      </c>
    </row>
    <row r="1048" s="2" customFormat="1" ht="24.15" customHeight="1">
      <c r="A1048" s="39"/>
      <c r="B1048" s="40"/>
      <c r="C1048" s="246" t="s">
        <v>2235</v>
      </c>
      <c r="D1048" s="246" t="s">
        <v>414</v>
      </c>
      <c r="E1048" s="247" t="s">
        <v>2218</v>
      </c>
      <c r="F1048" s="248" t="s">
        <v>2219</v>
      </c>
      <c r="G1048" s="249" t="s">
        <v>133</v>
      </c>
      <c r="H1048" s="250">
        <v>7.1449999999999996</v>
      </c>
      <c r="I1048" s="251"/>
      <c r="J1048" s="252">
        <f>ROUND(I1048*H1048,2)</f>
        <v>0</v>
      </c>
      <c r="K1048" s="248" t="s">
        <v>134</v>
      </c>
      <c r="L1048" s="253"/>
      <c r="M1048" s="254" t="s">
        <v>19</v>
      </c>
      <c r="N1048" s="255" t="s">
        <v>43</v>
      </c>
      <c r="O1048" s="85"/>
      <c r="P1048" s="214">
        <f>O1048*H1048</f>
        <v>0</v>
      </c>
      <c r="Q1048" s="214">
        <v>0.019199999999999998</v>
      </c>
      <c r="R1048" s="214">
        <f>Q1048*H1048</f>
        <v>0.13718399999999997</v>
      </c>
      <c r="S1048" s="214">
        <v>0</v>
      </c>
      <c r="T1048" s="215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16" t="s">
        <v>334</v>
      </c>
      <c r="AT1048" s="216" t="s">
        <v>414</v>
      </c>
      <c r="AU1048" s="216" t="s">
        <v>82</v>
      </c>
      <c r="AY1048" s="18" t="s">
        <v>128</v>
      </c>
      <c r="BE1048" s="217">
        <f>IF(N1048="základní",J1048,0)</f>
        <v>0</v>
      </c>
      <c r="BF1048" s="217">
        <f>IF(N1048="snížená",J1048,0)</f>
        <v>0</v>
      </c>
      <c r="BG1048" s="217">
        <f>IF(N1048="zákl. přenesená",J1048,0)</f>
        <v>0</v>
      </c>
      <c r="BH1048" s="217">
        <f>IF(N1048="sníž. přenesená",J1048,0)</f>
        <v>0</v>
      </c>
      <c r="BI1048" s="217">
        <f>IF(N1048="nulová",J1048,0)</f>
        <v>0</v>
      </c>
      <c r="BJ1048" s="18" t="s">
        <v>80</v>
      </c>
      <c r="BK1048" s="217">
        <f>ROUND(I1048*H1048,2)</f>
        <v>0</v>
      </c>
      <c r="BL1048" s="18" t="s">
        <v>230</v>
      </c>
      <c r="BM1048" s="216" t="s">
        <v>2236</v>
      </c>
    </row>
    <row r="1049" s="13" customFormat="1">
      <c r="A1049" s="13"/>
      <c r="B1049" s="223"/>
      <c r="C1049" s="224"/>
      <c r="D1049" s="225" t="s">
        <v>139</v>
      </c>
      <c r="E1049" s="224"/>
      <c r="F1049" s="227" t="s">
        <v>2237</v>
      </c>
      <c r="G1049" s="224"/>
      <c r="H1049" s="228">
        <v>7.1449999999999996</v>
      </c>
      <c r="I1049" s="229"/>
      <c r="J1049" s="224"/>
      <c r="K1049" s="224"/>
      <c r="L1049" s="230"/>
      <c r="M1049" s="231"/>
      <c r="N1049" s="232"/>
      <c r="O1049" s="232"/>
      <c r="P1049" s="232"/>
      <c r="Q1049" s="232"/>
      <c r="R1049" s="232"/>
      <c r="S1049" s="232"/>
      <c r="T1049" s="23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4" t="s">
        <v>139</v>
      </c>
      <c r="AU1049" s="234" t="s">
        <v>82</v>
      </c>
      <c r="AV1049" s="13" t="s">
        <v>82</v>
      </c>
      <c r="AW1049" s="13" t="s">
        <v>4</v>
      </c>
      <c r="AX1049" s="13" t="s">
        <v>80</v>
      </c>
      <c r="AY1049" s="234" t="s">
        <v>128</v>
      </c>
    </row>
    <row r="1050" s="2" customFormat="1" ht="24.15" customHeight="1">
      <c r="A1050" s="39"/>
      <c r="B1050" s="40"/>
      <c r="C1050" s="205" t="s">
        <v>2238</v>
      </c>
      <c r="D1050" s="205" t="s">
        <v>130</v>
      </c>
      <c r="E1050" s="206" t="s">
        <v>2239</v>
      </c>
      <c r="F1050" s="207" t="s">
        <v>2240</v>
      </c>
      <c r="G1050" s="208" t="s">
        <v>258</v>
      </c>
      <c r="H1050" s="209">
        <v>44.737000000000002</v>
      </c>
      <c r="I1050" s="210"/>
      <c r="J1050" s="211">
        <f>ROUND(I1050*H1050,2)</f>
        <v>0</v>
      </c>
      <c r="K1050" s="207" t="s">
        <v>134</v>
      </c>
      <c r="L1050" s="45"/>
      <c r="M1050" s="212" t="s">
        <v>19</v>
      </c>
      <c r="N1050" s="213" t="s">
        <v>43</v>
      </c>
      <c r="O1050" s="85"/>
      <c r="P1050" s="214">
        <f>O1050*H1050</f>
        <v>0</v>
      </c>
      <c r="Q1050" s="214">
        <v>0.00058</v>
      </c>
      <c r="R1050" s="214">
        <f>Q1050*H1050</f>
        <v>0.025947460000000002</v>
      </c>
      <c r="S1050" s="214">
        <v>0</v>
      </c>
      <c r="T1050" s="215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16" t="s">
        <v>230</v>
      </c>
      <c r="AT1050" s="216" t="s">
        <v>130</v>
      </c>
      <c r="AU1050" s="216" t="s">
        <v>82</v>
      </c>
      <c r="AY1050" s="18" t="s">
        <v>128</v>
      </c>
      <c r="BE1050" s="217">
        <f>IF(N1050="základní",J1050,0)</f>
        <v>0</v>
      </c>
      <c r="BF1050" s="217">
        <f>IF(N1050="snížená",J1050,0)</f>
        <v>0</v>
      </c>
      <c r="BG1050" s="217">
        <f>IF(N1050="zákl. přenesená",J1050,0)</f>
        <v>0</v>
      </c>
      <c r="BH1050" s="217">
        <f>IF(N1050="sníž. přenesená",J1050,0)</f>
        <v>0</v>
      </c>
      <c r="BI1050" s="217">
        <f>IF(N1050="nulová",J1050,0)</f>
        <v>0</v>
      </c>
      <c r="BJ1050" s="18" t="s">
        <v>80</v>
      </c>
      <c r="BK1050" s="217">
        <f>ROUND(I1050*H1050,2)</f>
        <v>0</v>
      </c>
      <c r="BL1050" s="18" t="s">
        <v>230</v>
      </c>
      <c r="BM1050" s="216" t="s">
        <v>2241</v>
      </c>
    </row>
    <row r="1051" s="2" customFormat="1">
      <c r="A1051" s="39"/>
      <c r="B1051" s="40"/>
      <c r="C1051" s="41"/>
      <c r="D1051" s="218" t="s">
        <v>137</v>
      </c>
      <c r="E1051" s="41"/>
      <c r="F1051" s="219" t="s">
        <v>2242</v>
      </c>
      <c r="G1051" s="41"/>
      <c r="H1051" s="41"/>
      <c r="I1051" s="220"/>
      <c r="J1051" s="41"/>
      <c r="K1051" s="41"/>
      <c r="L1051" s="45"/>
      <c r="M1051" s="221"/>
      <c r="N1051" s="222"/>
      <c r="O1051" s="85"/>
      <c r="P1051" s="85"/>
      <c r="Q1051" s="85"/>
      <c r="R1051" s="85"/>
      <c r="S1051" s="85"/>
      <c r="T1051" s="86"/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T1051" s="18" t="s">
        <v>137</v>
      </c>
      <c r="AU1051" s="18" t="s">
        <v>82</v>
      </c>
    </row>
    <row r="1052" s="13" customFormat="1">
      <c r="A1052" s="13"/>
      <c r="B1052" s="223"/>
      <c r="C1052" s="224"/>
      <c r="D1052" s="225" t="s">
        <v>139</v>
      </c>
      <c r="E1052" s="226" t="s">
        <v>19</v>
      </c>
      <c r="F1052" s="227" t="s">
        <v>2243</v>
      </c>
      <c r="G1052" s="224"/>
      <c r="H1052" s="228">
        <v>44.737000000000002</v>
      </c>
      <c r="I1052" s="229"/>
      <c r="J1052" s="224"/>
      <c r="K1052" s="224"/>
      <c r="L1052" s="230"/>
      <c r="M1052" s="231"/>
      <c r="N1052" s="232"/>
      <c r="O1052" s="232"/>
      <c r="P1052" s="232"/>
      <c r="Q1052" s="232"/>
      <c r="R1052" s="232"/>
      <c r="S1052" s="232"/>
      <c r="T1052" s="23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4" t="s">
        <v>139</v>
      </c>
      <c r="AU1052" s="234" t="s">
        <v>82</v>
      </c>
      <c r="AV1052" s="13" t="s">
        <v>82</v>
      </c>
      <c r="AW1052" s="13" t="s">
        <v>34</v>
      </c>
      <c r="AX1052" s="13" t="s">
        <v>80</v>
      </c>
      <c r="AY1052" s="234" t="s">
        <v>128</v>
      </c>
    </row>
    <row r="1053" s="2" customFormat="1" ht="24.15" customHeight="1">
      <c r="A1053" s="39"/>
      <c r="B1053" s="40"/>
      <c r="C1053" s="246" t="s">
        <v>2244</v>
      </c>
      <c r="D1053" s="246" t="s">
        <v>414</v>
      </c>
      <c r="E1053" s="247" t="s">
        <v>2218</v>
      </c>
      <c r="F1053" s="248" t="s">
        <v>2219</v>
      </c>
      <c r="G1053" s="249" t="s">
        <v>133</v>
      </c>
      <c r="H1053" s="250">
        <v>6.4420000000000002</v>
      </c>
      <c r="I1053" s="251"/>
      <c r="J1053" s="252">
        <f>ROUND(I1053*H1053,2)</f>
        <v>0</v>
      </c>
      <c r="K1053" s="248" t="s">
        <v>134</v>
      </c>
      <c r="L1053" s="253"/>
      <c r="M1053" s="254" t="s">
        <v>19</v>
      </c>
      <c r="N1053" s="255" t="s">
        <v>43</v>
      </c>
      <c r="O1053" s="85"/>
      <c r="P1053" s="214">
        <f>O1053*H1053</f>
        <v>0</v>
      </c>
      <c r="Q1053" s="214">
        <v>0.019199999999999998</v>
      </c>
      <c r="R1053" s="214">
        <f>Q1053*H1053</f>
        <v>0.12368639999999999</v>
      </c>
      <c r="S1053" s="214">
        <v>0</v>
      </c>
      <c r="T1053" s="215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16" t="s">
        <v>334</v>
      </c>
      <c r="AT1053" s="216" t="s">
        <v>414</v>
      </c>
      <c r="AU1053" s="216" t="s">
        <v>82</v>
      </c>
      <c r="AY1053" s="18" t="s">
        <v>128</v>
      </c>
      <c r="BE1053" s="217">
        <f>IF(N1053="základní",J1053,0)</f>
        <v>0</v>
      </c>
      <c r="BF1053" s="217">
        <f>IF(N1053="snížená",J1053,0)</f>
        <v>0</v>
      </c>
      <c r="BG1053" s="217">
        <f>IF(N1053="zákl. přenesená",J1053,0)</f>
        <v>0</v>
      </c>
      <c r="BH1053" s="217">
        <f>IF(N1053="sníž. přenesená",J1053,0)</f>
        <v>0</v>
      </c>
      <c r="BI1053" s="217">
        <f>IF(N1053="nulová",J1053,0)</f>
        <v>0</v>
      </c>
      <c r="BJ1053" s="18" t="s">
        <v>80</v>
      </c>
      <c r="BK1053" s="217">
        <f>ROUND(I1053*H1053,2)</f>
        <v>0</v>
      </c>
      <c r="BL1053" s="18" t="s">
        <v>230</v>
      </c>
      <c r="BM1053" s="216" t="s">
        <v>2245</v>
      </c>
    </row>
    <row r="1054" s="13" customFormat="1">
      <c r="A1054" s="13"/>
      <c r="B1054" s="223"/>
      <c r="C1054" s="224"/>
      <c r="D1054" s="225" t="s">
        <v>139</v>
      </c>
      <c r="E1054" s="224"/>
      <c r="F1054" s="227" t="s">
        <v>2246</v>
      </c>
      <c r="G1054" s="224"/>
      <c r="H1054" s="228">
        <v>6.4420000000000002</v>
      </c>
      <c r="I1054" s="229"/>
      <c r="J1054" s="224"/>
      <c r="K1054" s="224"/>
      <c r="L1054" s="230"/>
      <c r="M1054" s="231"/>
      <c r="N1054" s="232"/>
      <c r="O1054" s="232"/>
      <c r="P1054" s="232"/>
      <c r="Q1054" s="232"/>
      <c r="R1054" s="232"/>
      <c r="S1054" s="232"/>
      <c r="T1054" s="23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4" t="s">
        <v>139</v>
      </c>
      <c r="AU1054" s="234" t="s">
        <v>82</v>
      </c>
      <c r="AV1054" s="13" t="s">
        <v>82</v>
      </c>
      <c r="AW1054" s="13" t="s">
        <v>4</v>
      </c>
      <c r="AX1054" s="13" t="s">
        <v>80</v>
      </c>
      <c r="AY1054" s="234" t="s">
        <v>128</v>
      </c>
    </row>
    <row r="1055" s="2" customFormat="1" ht="24.15" customHeight="1">
      <c r="A1055" s="39"/>
      <c r="B1055" s="40"/>
      <c r="C1055" s="205" t="s">
        <v>2247</v>
      </c>
      <c r="D1055" s="205" t="s">
        <v>130</v>
      </c>
      <c r="E1055" s="206" t="s">
        <v>2248</v>
      </c>
      <c r="F1055" s="207" t="s">
        <v>2249</v>
      </c>
      <c r="G1055" s="208" t="s">
        <v>133</v>
      </c>
      <c r="H1055" s="209">
        <v>59.747999999999998</v>
      </c>
      <c r="I1055" s="210"/>
      <c r="J1055" s="211">
        <f>ROUND(I1055*H1055,2)</f>
        <v>0</v>
      </c>
      <c r="K1055" s="207" t="s">
        <v>134</v>
      </c>
      <c r="L1055" s="45"/>
      <c r="M1055" s="212" t="s">
        <v>19</v>
      </c>
      <c r="N1055" s="213" t="s">
        <v>43</v>
      </c>
      <c r="O1055" s="85"/>
      <c r="P1055" s="214">
        <f>O1055*H1055</f>
        <v>0</v>
      </c>
      <c r="Q1055" s="214">
        <v>0.0068900000000000003</v>
      </c>
      <c r="R1055" s="214">
        <f>Q1055*H1055</f>
        <v>0.41166372000000001</v>
      </c>
      <c r="S1055" s="214">
        <v>0</v>
      </c>
      <c r="T1055" s="215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16" t="s">
        <v>230</v>
      </c>
      <c r="AT1055" s="216" t="s">
        <v>130</v>
      </c>
      <c r="AU1055" s="216" t="s">
        <v>82</v>
      </c>
      <c r="AY1055" s="18" t="s">
        <v>128</v>
      </c>
      <c r="BE1055" s="217">
        <f>IF(N1055="základní",J1055,0)</f>
        <v>0</v>
      </c>
      <c r="BF1055" s="217">
        <f>IF(N1055="snížená",J1055,0)</f>
        <v>0</v>
      </c>
      <c r="BG1055" s="217">
        <f>IF(N1055="zákl. přenesená",J1055,0)</f>
        <v>0</v>
      </c>
      <c r="BH1055" s="217">
        <f>IF(N1055="sníž. přenesená",J1055,0)</f>
        <v>0</v>
      </c>
      <c r="BI1055" s="217">
        <f>IF(N1055="nulová",J1055,0)</f>
        <v>0</v>
      </c>
      <c r="BJ1055" s="18" t="s">
        <v>80</v>
      </c>
      <c r="BK1055" s="217">
        <f>ROUND(I1055*H1055,2)</f>
        <v>0</v>
      </c>
      <c r="BL1055" s="18" t="s">
        <v>230</v>
      </c>
      <c r="BM1055" s="216" t="s">
        <v>2250</v>
      </c>
    </row>
    <row r="1056" s="2" customFormat="1">
      <c r="A1056" s="39"/>
      <c r="B1056" s="40"/>
      <c r="C1056" s="41"/>
      <c r="D1056" s="218" t="s">
        <v>137</v>
      </c>
      <c r="E1056" s="41"/>
      <c r="F1056" s="219" t="s">
        <v>2251</v>
      </c>
      <c r="G1056" s="41"/>
      <c r="H1056" s="41"/>
      <c r="I1056" s="220"/>
      <c r="J1056" s="41"/>
      <c r="K1056" s="41"/>
      <c r="L1056" s="45"/>
      <c r="M1056" s="221"/>
      <c r="N1056" s="222"/>
      <c r="O1056" s="85"/>
      <c r="P1056" s="85"/>
      <c r="Q1056" s="85"/>
      <c r="R1056" s="85"/>
      <c r="S1056" s="85"/>
      <c r="T1056" s="86"/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T1056" s="18" t="s">
        <v>137</v>
      </c>
      <c r="AU1056" s="18" t="s">
        <v>82</v>
      </c>
    </row>
    <row r="1057" s="13" customFormat="1">
      <c r="A1057" s="13"/>
      <c r="B1057" s="223"/>
      <c r="C1057" s="224"/>
      <c r="D1057" s="225" t="s">
        <v>139</v>
      </c>
      <c r="E1057" s="226" t="s">
        <v>19</v>
      </c>
      <c r="F1057" s="227" t="s">
        <v>654</v>
      </c>
      <c r="G1057" s="224"/>
      <c r="H1057" s="228">
        <v>15.648</v>
      </c>
      <c r="I1057" s="229"/>
      <c r="J1057" s="224"/>
      <c r="K1057" s="224"/>
      <c r="L1057" s="230"/>
      <c r="M1057" s="231"/>
      <c r="N1057" s="232"/>
      <c r="O1057" s="232"/>
      <c r="P1057" s="232"/>
      <c r="Q1057" s="232"/>
      <c r="R1057" s="232"/>
      <c r="S1057" s="232"/>
      <c r="T1057" s="23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4" t="s">
        <v>139</v>
      </c>
      <c r="AU1057" s="234" t="s">
        <v>82</v>
      </c>
      <c r="AV1057" s="13" t="s">
        <v>82</v>
      </c>
      <c r="AW1057" s="13" t="s">
        <v>34</v>
      </c>
      <c r="AX1057" s="13" t="s">
        <v>72</v>
      </c>
      <c r="AY1057" s="234" t="s">
        <v>128</v>
      </c>
    </row>
    <row r="1058" s="13" customFormat="1">
      <c r="A1058" s="13"/>
      <c r="B1058" s="223"/>
      <c r="C1058" s="224"/>
      <c r="D1058" s="225" t="s">
        <v>139</v>
      </c>
      <c r="E1058" s="226" t="s">
        <v>19</v>
      </c>
      <c r="F1058" s="227" t="s">
        <v>2183</v>
      </c>
      <c r="G1058" s="224"/>
      <c r="H1058" s="228">
        <v>21.84</v>
      </c>
      <c r="I1058" s="229"/>
      <c r="J1058" s="224"/>
      <c r="K1058" s="224"/>
      <c r="L1058" s="230"/>
      <c r="M1058" s="231"/>
      <c r="N1058" s="232"/>
      <c r="O1058" s="232"/>
      <c r="P1058" s="232"/>
      <c r="Q1058" s="232"/>
      <c r="R1058" s="232"/>
      <c r="S1058" s="232"/>
      <c r="T1058" s="23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4" t="s">
        <v>139</v>
      </c>
      <c r="AU1058" s="234" t="s">
        <v>82</v>
      </c>
      <c r="AV1058" s="13" t="s">
        <v>82</v>
      </c>
      <c r="AW1058" s="13" t="s">
        <v>34</v>
      </c>
      <c r="AX1058" s="13" t="s">
        <v>72</v>
      </c>
      <c r="AY1058" s="234" t="s">
        <v>128</v>
      </c>
    </row>
    <row r="1059" s="13" customFormat="1">
      <c r="A1059" s="13"/>
      <c r="B1059" s="223"/>
      <c r="C1059" s="224"/>
      <c r="D1059" s="225" t="s">
        <v>139</v>
      </c>
      <c r="E1059" s="226" t="s">
        <v>19</v>
      </c>
      <c r="F1059" s="227" t="s">
        <v>2184</v>
      </c>
      <c r="G1059" s="224"/>
      <c r="H1059" s="228">
        <v>22.260000000000002</v>
      </c>
      <c r="I1059" s="229"/>
      <c r="J1059" s="224"/>
      <c r="K1059" s="224"/>
      <c r="L1059" s="230"/>
      <c r="M1059" s="231"/>
      <c r="N1059" s="232"/>
      <c r="O1059" s="232"/>
      <c r="P1059" s="232"/>
      <c r="Q1059" s="232"/>
      <c r="R1059" s="232"/>
      <c r="S1059" s="232"/>
      <c r="T1059" s="23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4" t="s">
        <v>139</v>
      </c>
      <c r="AU1059" s="234" t="s">
        <v>82</v>
      </c>
      <c r="AV1059" s="13" t="s">
        <v>82</v>
      </c>
      <c r="AW1059" s="13" t="s">
        <v>34</v>
      </c>
      <c r="AX1059" s="13" t="s">
        <v>72</v>
      </c>
      <c r="AY1059" s="234" t="s">
        <v>128</v>
      </c>
    </row>
    <row r="1060" s="14" customFormat="1">
      <c r="A1060" s="14"/>
      <c r="B1060" s="235"/>
      <c r="C1060" s="236"/>
      <c r="D1060" s="225" t="s">
        <v>139</v>
      </c>
      <c r="E1060" s="237" t="s">
        <v>19</v>
      </c>
      <c r="F1060" s="238" t="s">
        <v>153</v>
      </c>
      <c r="G1060" s="236"/>
      <c r="H1060" s="239">
        <v>59.748000000000005</v>
      </c>
      <c r="I1060" s="240"/>
      <c r="J1060" s="236"/>
      <c r="K1060" s="236"/>
      <c r="L1060" s="241"/>
      <c r="M1060" s="242"/>
      <c r="N1060" s="243"/>
      <c r="O1060" s="243"/>
      <c r="P1060" s="243"/>
      <c r="Q1060" s="243"/>
      <c r="R1060" s="243"/>
      <c r="S1060" s="243"/>
      <c r="T1060" s="244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45" t="s">
        <v>139</v>
      </c>
      <c r="AU1060" s="245" t="s">
        <v>82</v>
      </c>
      <c r="AV1060" s="14" t="s">
        <v>135</v>
      </c>
      <c r="AW1060" s="14" t="s">
        <v>34</v>
      </c>
      <c r="AX1060" s="14" t="s">
        <v>80</v>
      </c>
      <c r="AY1060" s="245" t="s">
        <v>128</v>
      </c>
    </row>
    <row r="1061" s="2" customFormat="1" ht="24.15" customHeight="1">
      <c r="A1061" s="39"/>
      <c r="B1061" s="40"/>
      <c r="C1061" s="246" t="s">
        <v>2252</v>
      </c>
      <c r="D1061" s="246" t="s">
        <v>414</v>
      </c>
      <c r="E1061" s="247" t="s">
        <v>2218</v>
      </c>
      <c r="F1061" s="248" t="s">
        <v>2219</v>
      </c>
      <c r="G1061" s="249" t="s">
        <v>133</v>
      </c>
      <c r="H1061" s="250">
        <v>65.722999999999999</v>
      </c>
      <c r="I1061" s="251"/>
      <c r="J1061" s="252">
        <f>ROUND(I1061*H1061,2)</f>
        <v>0</v>
      </c>
      <c r="K1061" s="248" t="s">
        <v>134</v>
      </c>
      <c r="L1061" s="253"/>
      <c r="M1061" s="254" t="s">
        <v>19</v>
      </c>
      <c r="N1061" s="255" t="s">
        <v>43</v>
      </c>
      <c r="O1061" s="85"/>
      <c r="P1061" s="214">
        <f>O1061*H1061</f>
        <v>0</v>
      </c>
      <c r="Q1061" s="214">
        <v>0.019199999999999998</v>
      </c>
      <c r="R1061" s="214">
        <f>Q1061*H1061</f>
        <v>1.2618815999999999</v>
      </c>
      <c r="S1061" s="214">
        <v>0</v>
      </c>
      <c r="T1061" s="215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16" t="s">
        <v>334</v>
      </c>
      <c r="AT1061" s="216" t="s">
        <v>414</v>
      </c>
      <c r="AU1061" s="216" t="s">
        <v>82</v>
      </c>
      <c r="AY1061" s="18" t="s">
        <v>128</v>
      </c>
      <c r="BE1061" s="217">
        <f>IF(N1061="základní",J1061,0)</f>
        <v>0</v>
      </c>
      <c r="BF1061" s="217">
        <f>IF(N1061="snížená",J1061,0)</f>
        <v>0</v>
      </c>
      <c r="BG1061" s="217">
        <f>IF(N1061="zákl. přenesená",J1061,0)</f>
        <v>0</v>
      </c>
      <c r="BH1061" s="217">
        <f>IF(N1061="sníž. přenesená",J1061,0)</f>
        <v>0</v>
      </c>
      <c r="BI1061" s="217">
        <f>IF(N1061="nulová",J1061,0)</f>
        <v>0</v>
      </c>
      <c r="BJ1061" s="18" t="s">
        <v>80</v>
      </c>
      <c r="BK1061" s="217">
        <f>ROUND(I1061*H1061,2)</f>
        <v>0</v>
      </c>
      <c r="BL1061" s="18" t="s">
        <v>230</v>
      </c>
      <c r="BM1061" s="216" t="s">
        <v>2253</v>
      </c>
    </row>
    <row r="1062" s="13" customFormat="1">
      <c r="A1062" s="13"/>
      <c r="B1062" s="223"/>
      <c r="C1062" s="224"/>
      <c r="D1062" s="225" t="s">
        <v>139</v>
      </c>
      <c r="E1062" s="224"/>
      <c r="F1062" s="227" t="s">
        <v>2254</v>
      </c>
      <c r="G1062" s="224"/>
      <c r="H1062" s="228">
        <v>65.722999999999999</v>
      </c>
      <c r="I1062" s="229"/>
      <c r="J1062" s="224"/>
      <c r="K1062" s="224"/>
      <c r="L1062" s="230"/>
      <c r="M1062" s="231"/>
      <c r="N1062" s="232"/>
      <c r="O1062" s="232"/>
      <c r="P1062" s="232"/>
      <c r="Q1062" s="232"/>
      <c r="R1062" s="232"/>
      <c r="S1062" s="232"/>
      <c r="T1062" s="23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4" t="s">
        <v>139</v>
      </c>
      <c r="AU1062" s="234" t="s">
        <v>82</v>
      </c>
      <c r="AV1062" s="13" t="s">
        <v>82</v>
      </c>
      <c r="AW1062" s="13" t="s">
        <v>4</v>
      </c>
      <c r="AX1062" s="13" t="s">
        <v>80</v>
      </c>
      <c r="AY1062" s="234" t="s">
        <v>128</v>
      </c>
    </row>
    <row r="1063" s="2" customFormat="1" ht="16.5" customHeight="1">
      <c r="A1063" s="39"/>
      <c r="B1063" s="40"/>
      <c r="C1063" s="205" t="s">
        <v>2255</v>
      </c>
      <c r="D1063" s="205" t="s">
        <v>130</v>
      </c>
      <c r="E1063" s="206" t="s">
        <v>2256</v>
      </c>
      <c r="F1063" s="207" t="s">
        <v>2257</v>
      </c>
      <c r="G1063" s="208" t="s">
        <v>133</v>
      </c>
      <c r="H1063" s="209">
        <v>27.314</v>
      </c>
      <c r="I1063" s="210"/>
      <c r="J1063" s="211">
        <f>ROUND(I1063*H1063,2)</f>
        <v>0</v>
      </c>
      <c r="K1063" s="207" t="s">
        <v>134</v>
      </c>
      <c r="L1063" s="45"/>
      <c r="M1063" s="212" t="s">
        <v>19</v>
      </c>
      <c r="N1063" s="213" t="s">
        <v>43</v>
      </c>
      <c r="O1063" s="85"/>
      <c r="P1063" s="214">
        <f>O1063*H1063</f>
        <v>0</v>
      </c>
      <c r="Q1063" s="214">
        <v>0.0015</v>
      </c>
      <c r="R1063" s="214">
        <f>Q1063*H1063</f>
        <v>0.040971</v>
      </c>
      <c r="S1063" s="214">
        <v>0</v>
      </c>
      <c r="T1063" s="215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16" t="s">
        <v>230</v>
      </c>
      <c r="AT1063" s="216" t="s">
        <v>130</v>
      </c>
      <c r="AU1063" s="216" t="s">
        <v>82</v>
      </c>
      <c r="AY1063" s="18" t="s">
        <v>128</v>
      </c>
      <c r="BE1063" s="217">
        <f>IF(N1063="základní",J1063,0)</f>
        <v>0</v>
      </c>
      <c r="BF1063" s="217">
        <f>IF(N1063="snížená",J1063,0)</f>
        <v>0</v>
      </c>
      <c r="BG1063" s="217">
        <f>IF(N1063="zákl. přenesená",J1063,0)</f>
        <v>0</v>
      </c>
      <c r="BH1063" s="217">
        <f>IF(N1063="sníž. přenesená",J1063,0)</f>
        <v>0</v>
      </c>
      <c r="BI1063" s="217">
        <f>IF(N1063="nulová",J1063,0)</f>
        <v>0</v>
      </c>
      <c r="BJ1063" s="18" t="s">
        <v>80</v>
      </c>
      <c r="BK1063" s="217">
        <f>ROUND(I1063*H1063,2)</f>
        <v>0</v>
      </c>
      <c r="BL1063" s="18" t="s">
        <v>230</v>
      </c>
      <c r="BM1063" s="216" t="s">
        <v>2258</v>
      </c>
    </row>
    <row r="1064" s="2" customFormat="1">
      <c r="A1064" s="39"/>
      <c r="B1064" s="40"/>
      <c r="C1064" s="41"/>
      <c r="D1064" s="218" t="s">
        <v>137</v>
      </c>
      <c r="E1064" s="41"/>
      <c r="F1064" s="219" t="s">
        <v>2259</v>
      </c>
      <c r="G1064" s="41"/>
      <c r="H1064" s="41"/>
      <c r="I1064" s="220"/>
      <c r="J1064" s="41"/>
      <c r="K1064" s="41"/>
      <c r="L1064" s="45"/>
      <c r="M1064" s="221"/>
      <c r="N1064" s="222"/>
      <c r="O1064" s="85"/>
      <c r="P1064" s="85"/>
      <c r="Q1064" s="85"/>
      <c r="R1064" s="85"/>
      <c r="S1064" s="85"/>
      <c r="T1064" s="86"/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T1064" s="18" t="s">
        <v>137</v>
      </c>
      <c r="AU1064" s="18" t="s">
        <v>82</v>
      </c>
    </row>
    <row r="1065" s="13" customFormat="1">
      <c r="A1065" s="13"/>
      <c r="B1065" s="223"/>
      <c r="C1065" s="224"/>
      <c r="D1065" s="225" t="s">
        <v>139</v>
      </c>
      <c r="E1065" s="226" t="s">
        <v>19</v>
      </c>
      <c r="F1065" s="227" t="s">
        <v>2184</v>
      </c>
      <c r="G1065" s="224"/>
      <c r="H1065" s="228">
        <v>22.260000000000002</v>
      </c>
      <c r="I1065" s="229"/>
      <c r="J1065" s="224"/>
      <c r="K1065" s="224"/>
      <c r="L1065" s="230"/>
      <c r="M1065" s="231"/>
      <c r="N1065" s="232"/>
      <c r="O1065" s="232"/>
      <c r="P1065" s="232"/>
      <c r="Q1065" s="232"/>
      <c r="R1065" s="232"/>
      <c r="S1065" s="232"/>
      <c r="T1065" s="23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4" t="s">
        <v>139</v>
      </c>
      <c r="AU1065" s="234" t="s">
        <v>82</v>
      </c>
      <c r="AV1065" s="13" t="s">
        <v>82</v>
      </c>
      <c r="AW1065" s="13" t="s">
        <v>34</v>
      </c>
      <c r="AX1065" s="13" t="s">
        <v>72</v>
      </c>
      <c r="AY1065" s="234" t="s">
        <v>128</v>
      </c>
    </row>
    <row r="1066" s="13" customFormat="1">
      <c r="A1066" s="13"/>
      <c r="B1066" s="223"/>
      <c r="C1066" s="224"/>
      <c r="D1066" s="225" t="s">
        <v>139</v>
      </c>
      <c r="E1066" s="226" t="s">
        <v>19</v>
      </c>
      <c r="F1066" s="227" t="s">
        <v>2260</v>
      </c>
      <c r="G1066" s="224"/>
      <c r="H1066" s="228">
        <v>5.0540000000000003</v>
      </c>
      <c r="I1066" s="229"/>
      <c r="J1066" s="224"/>
      <c r="K1066" s="224"/>
      <c r="L1066" s="230"/>
      <c r="M1066" s="231"/>
      <c r="N1066" s="232"/>
      <c r="O1066" s="232"/>
      <c r="P1066" s="232"/>
      <c r="Q1066" s="232"/>
      <c r="R1066" s="232"/>
      <c r="S1066" s="232"/>
      <c r="T1066" s="23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4" t="s">
        <v>139</v>
      </c>
      <c r="AU1066" s="234" t="s">
        <v>82</v>
      </c>
      <c r="AV1066" s="13" t="s">
        <v>82</v>
      </c>
      <c r="AW1066" s="13" t="s">
        <v>34</v>
      </c>
      <c r="AX1066" s="13" t="s">
        <v>72</v>
      </c>
      <c r="AY1066" s="234" t="s">
        <v>128</v>
      </c>
    </row>
    <row r="1067" s="14" customFormat="1">
      <c r="A1067" s="14"/>
      <c r="B1067" s="235"/>
      <c r="C1067" s="236"/>
      <c r="D1067" s="225" t="s">
        <v>139</v>
      </c>
      <c r="E1067" s="237" t="s">
        <v>19</v>
      </c>
      <c r="F1067" s="238" t="s">
        <v>153</v>
      </c>
      <c r="G1067" s="236"/>
      <c r="H1067" s="239">
        <v>27.314</v>
      </c>
      <c r="I1067" s="240"/>
      <c r="J1067" s="236"/>
      <c r="K1067" s="236"/>
      <c r="L1067" s="241"/>
      <c r="M1067" s="242"/>
      <c r="N1067" s="243"/>
      <c r="O1067" s="243"/>
      <c r="P1067" s="243"/>
      <c r="Q1067" s="243"/>
      <c r="R1067" s="243"/>
      <c r="S1067" s="243"/>
      <c r="T1067" s="244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45" t="s">
        <v>139</v>
      </c>
      <c r="AU1067" s="245" t="s">
        <v>82</v>
      </c>
      <c r="AV1067" s="14" t="s">
        <v>135</v>
      </c>
      <c r="AW1067" s="14" t="s">
        <v>34</v>
      </c>
      <c r="AX1067" s="14" t="s">
        <v>80</v>
      </c>
      <c r="AY1067" s="245" t="s">
        <v>128</v>
      </c>
    </row>
    <row r="1068" s="2" customFormat="1" ht="16.5" customHeight="1">
      <c r="A1068" s="39"/>
      <c r="B1068" s="40"/>
      <c r="C1068" s="205" t="s">
        <v>2261</v>
      </c>
      <c r="D1068" s="205" t="s">
        <v>130</v>
      </c>
      <c r="E1068" s="206" t="s">
        <v>2262</v>
      </c>
      <c r="F1068" s="207" t="s">
        <v>2263</v>
      </c>
      <c r="G1068" s="208" t="s">
        <v>258</v>
      </c>
      <c r="H1068" s="209">
        <v>236.57300000000001</v>
      </c>
      <c r="I1068" s="210"/>
      <c r="J1068" s="211">
        <f>ROUND(I1068*H1068,2)</f>
        <v>0</v>
      </c>
      <c r="K1068" s="207" t="s">
        <v>134</v>
      </c>
      <c r="L1068" s="45"/>
      <c r="M1068" s="212" t="s">
        <v>19</v>
      </c>
      <c r="N1068" s="213" t="s">
        <v>43</v>
      </c>
      <c r="O1068" s="85"/>
      <c r="P1068" s="214">
        <f>O1068*H1068</f>
        <v>0</v>
      </c>
      <c r="Q1068" s="214">
        <v>3.0000000000000001E-05</v>
      </c>
      <c r="R1068" s="214">
        <f>Q1068*H1068</f>
        <v>0.0070971900000000006</v>
      </c>
      <c r="S1068" s="214">
        <v>0</v>
      </c>
      <c r="T1068" s="215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16" t="s">
        <v>230</v>
      </c>
      <c r="AT1068" s="216" t="s">
        <v>130</v>
      </c>
      <c r="AU1068" s="216" t="s">
        <v>82</v>
      </c>
      <c r="AY1068" s="18" t="s">
        <v>128</v>
      </c>
      <c r="BE1068" s="217">
        <f>IF(N1068="základní",J1068,0)</f>
        <v>0</v>
      </c>
      <c r="BF1068" s="217">
        <f>IF(N1068="snížená",J1068,0)</f>
        <v>0</v>
      </c>
      <c r="BG1068" s="217">
        <f>IF(N1068="zákl. přenesená",J1068,0)</f>
        <v>0</v>
      </c>
      <c r="BH1068" s="217">
        <f>IF(N1068="sníž. přenesená",J1068,0)</f>
        <v>0</v>
      </c>
      <c r="BI1068" s="217">
        <f>IF(N1068="nulová",J1068,0)</f>
        <v>0</v>
      </c>
      <c r="BJ1068" s="18" t="s">
        <v>80</v>
      </c>
      <c r="BK1068" s="217">
        <f>ROUND(I1068*H1068,2)</f>
        <v>0</v>
      </c>
      <c r="BL1068" s="18" t="s">
        <v>230</v>
      </c>
      <c r="BM1068" s="216" t="s">
        <v>2264</v>
      </c>
    </row>
    <row r="1069" s="2" customFormat="1">
      <c r="A1069" s="39"/>
      <c r="B1069" s="40"/>
      <c r="C1069" s="41"/>
      <c r="D1069" s="218" t="s">
        <v>137</v>
      </c>
      <c r="E1069" s="41"/>
      <c r="F1069" s="219" t="s">
        <v>2265</v>
      </c>
      <c r="G1069" s="41"/>
      <c r="H1069" s="41"/>
      <c r="I1069" s="220"/>
      <c r="J1069" s="41"/>
      <c r="K1069" s="41"/>
      <c r="L1069" s="45"/>
      <c r="M1069" s="221"/>
      <c r="N1069" s="222"/>
      <c r="O1069" s="85"/>
      <c r="P1069" s="85"/>
      <c r="Q1069" s="85"/>
      <c r="R1069" s="85"/>
      <c r="S1069" s="85"/>
      <c r="T1069" s="86"/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T1069" s="18" t="s">
        <v>137</v>
      </c>
      <c r="AU1069" s="18" t="s">
        <v>82</v>
      </c>
    </row>
    <row r="1070" s="13" customFormat="1">
      <c r="A1070" s="13"/>
      <c r="B1070" s="223"/>
      <c r="C1070" s="224"/>
      <c r="D1070" s="225" t="s">
        <v>139</v>
      </c>
      <c r="E1070" s="226" t="s">
        <v>19</v>
      </c>
      <c r="F1070" s="227" t="s">
        <v>2266</v>
      </c>
      <c r="G1070" s="224"/>
      <c r="H1070" s="228">
        <v>17.216000000000001</v>
      </c>
      <c r="I1070" s="229"/>
      <c r="J1070" s="224"/>
      <c r="K1070" s="224"/>
      <c r="L1070" s="230"/>
      <c r="M1070" s="231"/>
      <c r="N1070" s="232"/>
      <c r="O1070" s="232"/>
      <c r="P1070" s="232"/>
      <c r="Q1070" s="232"/>
      <c r="R1070" s="232"/>
      <c r="S1070" s="232"/>
      <c r="T1070" s="23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4" t="s">
        <v>139</v>
      </c>
      <c r="AU1070" s="234" t="s">
        <v>82</v>
      </c>
      <c r="AV1070" s="13" t="s">
        <v>82</v>
      </c>
      <c r="AW1070" s="13" t="s">
        <v>34</v>
      </c>
      <c r="AX1070" s="13" t="s">
        <v>72</v>
      </c>
      <c r="AY1070" s="234" t="s">
        <v>128</v>
      </c>
    </row>
    <row r="1071" s="13" customFormat="1">
      <c r="A1071" s="13"/>
      <c r="B1071" s="223"/>
      <c r="C1071" s="224"/>
      <c r="D1071" s="225" t="s">
        <v>139</v>
      </c>
      <c r="E1071" s="226" t="s">
        <v>19</v>
      </c>
      <c r="F1071" s="227" t="s">
        <v>2267</v>
      </c>
      <c r="G1071" s="224"/>
      <c r="H1071" s="228">
        <v>100.09999999999999</v>
      </c>
      <c r="I1071" s="229"/>
      <c r="J1071" s="224"/>
      <c r="K1071" s="224"/>
      <c r="L1071" s="230"/>
      <c r="M1071" s="231"/>
      <c r="N1071" s="232"/>
      <c r="O1071" s="232"/>
      <c r="P1071" s="232"/>
      <c r="Q1071" s="232"/>
      <c r="R1071" s="232"/>
      <c r="S1071" s="232"/>
      <c r="T1071" s="23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4" t="s">
        <v>139</v>
      </c>
      <c r="AU1071" s="234" t="s">
        <v>82</v>
      </c>
      <c r="AV1071" s="13" t="s">
        <v>82</v>
      </c>
      <c r="AW1071" s="13" t="s">
        <v>34</v>
      </c>
      <c r="AX1071" s="13" t="s">
        <v>72</v>
      </c>
      <c r="AY1071" s="234" t="s">
        <v>128</v>
      </c>
    </row>
    <row r="1072" s="13" customFormat="1">
      <c r="A1072" s="13"/>
      <c r="B1072" s="223"/>
      <c r="C1072" s="224"/>
      <c r="D1072" s="225" t="s">
        <v>139</v>
      </c>
      <c r="E1072" s="226" t="s">
        <v>19</v>
      </c>
      <c r="F1072" s="227" t="s">
        <v>2268</v>
      </c>
      <c r="G1072" s="224"/>
      <c r="H1072" s="228">
        <v>44.737000000000002</v>
      </c>
      <c r="I1072" s="229"/>
      <c r="J1072" s="224"/>
      <c r="K1072" s="224"/>
      <c r="L1072" s="230"/>
      <c r="M1072" s="231"/>
      <c r="N1072" s="232"/>
      <c r="O1072" s="232"/>
      <c r="P1072" s="232"/>
      <c r="Q1072" s="232"/>
      <c r="R1072" s="232"/>
      <c r="S1072" s="232"/>
      <c r="T1072" s="23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4" t="s">
        <v>139</v>
      </c>
      <c r="AU1072" s="234" t="s">
        <v>82</v>
      </c>
      <c r="AV1072" s="13" t="s">
        <v>82</v>
      </c>
      <c r="AW1072" s="13" t="s">
        <v>34</v>
      </c>
      <c r="AX1072" s="13" t="s">
        <v>72</v>
      </c>
      <c r="AY1072" s="234" t="s">
        <v>128</v>
      </c>
    </row>
    <row r="1073" s="13" customFormat="1">
      <c r="A1073" s="13"/>
      <c r="B1073" s="223"/>
      <c r="C1073" s="224"/>
      <c r="D1073" s="225" t="s">
        <v>139</v>
      </c>
      <c r="E1073" s="226" t="s">
        <v>19</v>
      </c>
      <c r="F1073" s="227" t="s">
        <v>2269</v>
      </c>
      <c r="G1073" s="224"/>
      <c r="H1073" s="228">
        <v>32.399999999999999</v>
      </c>
      <c r="I1073" s="229"/>
      <c r="J1073" s="224"/>
      <c r="K1073" s="224"/>
      <c r="L1073" s="230"/>
      <c r="M1073" s="231"/>
      <c r="N1073" s="232"/>
      <c r="O1073" s="232"/>
      <c r="P1073" s="232"/>
      <c r="Q1073" s="232"/>
      <c r="R1073" s="232"/>
      <c r="S1073" s="232"/>
      <c r="T1073" s="23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4" t="s">
        <v>139</v>
      </c>
      <c r="AU1073" s="234" t="s">
        <v>82</v>
      </c>
      <c r="AV1073" s="13" t="s">
        <v>82</v>
      </c>
      <c r="AW1073" s="13" t="s">
        <v>34</v>
      </c>
      <c r="AX1073" s="13" t="s">
        <v>72</v>
      </c>
      <c r="AY1073" s="234" t="s">
        <v>128</v>
      </c>
    </row>
    <row r="1074" s="13" customFormat="1">
      <c r="A1074" s="13"/>
      <c r="B1074" s="223"/>
      <c r="C1074" s="224"/>
      <c r="D1074" s="225" t="s">
        <v>139</v>
      </c>
      <c r="E1074" s="226" t="s">
        <v>19</v>
      </c>
      <c r="F1074" s="227" t="s">
        <v>2270</v>
      </c>
      <c r="G1074" s="224"/>
      <c r="H1074" s="228">
        <v>42.119999999999997</v>
      </c>
      <c r="I1074" s="229"/>
      <c r="J1074" s="224"/>
      <c r="K1074" s="224"/>
      <c r="L1074" s="230"/>
      <c r="M1074" s="231"/>
      <c r="N1074" s="232"/>
      <c r="O1074" s="232"/>
      <c r="P1074" s="232"/>
      <c r="Q1074" s="232"/>
      <c r="R1074" s="232"/>
      <c r="S1074" s="232"/>
      <c r="T1074" s="23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4" t="s">
        <v>139</v>
      </c>
      <c r="AU1074" s="234" t="s">
        <v>82</v>
      </c>
      <c r="AV1074" s="13" t="s">
        <v>82</v>
      </c>
      <c r="AW1074" s="13" t="s">
        <v>34</v>
      </c>
      <c r="AX1074" s="13" t="s">
        <v>72</v>
      </c>
      <c r="AY1074" s="234" t="s">
        <v>128</v>
      </c>
    </row>
    <row r="1075" s="14" customFormat="1">
      <c r="A1075" s="14"/>
      <c r="B1075" s="235"/>
      <c r="C1075" s="236"/>
      <c r="D1075" s="225" t="s">
        <v>139</v>
      </c>
      <c r="E1075" s="237" t="s">
        <v>19</v>
      </c>
      <c r="F1075" s="238" t="s">
        <v>153</v>
      </c>
      <c r="G1075" s="236"/>
      <c r="H1075" s="239">
        <v>236.57300000000001</v>
      </c>
      <c r="I1075" s="240"/>
      <c r="J1075" s="236"/>
      <c r="K1075" s="236"/>
      <c r="L1075" s="241"/>
      <c r="M1075" s="242"/>
      <c r="N1075" s="243"/>
      <c r="O1075" s="243"/>
      <c r="P1075" s="243"/>
      <c r="Q1075" s="243"/>
      <c r="R1075" s="243"/>
      <c r="S1075" s="243"/>
      <c r="T1075" s="244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5" t="s">
        <v>139</v>
      </c>
      <c r="AU1075" s="245" t="s">
        <v>82</v>
      </c>
      <c r="AV1075" s="14" t="s">
        <v>135</v>
      </c>
      <c r="AW1075" s="14" t="s">
        <v>34</v>
      </c>
      <c r="AX1075" s="14" t="s">
        <v>80</v>
      </c>
      <c r="AY1075" s="245" t="s">
        <v>128</v>
      </c>
    </row>
    <row r="1076" s="2" customFormat="1" ht="16.5" customHeight="1">
      <c r="A1076" s="39"/>
      <c r="B1076" s="40"/>
      <c r="C1076" s="205" t="s">
        <v>2271</v>
      </c>
      <c r="D1076" s="205" t="s">
        <v>130</v>
      </c>
      <c r="E1076" s="206" t="s">
        <v>2272</v>
      </c>
      <c r="F1076" s="207" t="s">
        <v>2273</v>
      </c>
      <c r="G1076" s="208" t="s">
        <v>258</v>
      </c>
      <c r="H1076" s="209">
        <v>94.352999999999994</v>
      </c>
      <c r="I1076" s="210"/>
      <c r="J1076" s="211">
        <f>ROUND(I1076*H1076,2)</f>
        <v>0</v>
      </c>
      <c r="K1076" s="207" t="s">
        <v>134</v>
      </c>
      <c r="L1076" s="45"/>
      <c r="M1076" s="212" t="s">
        <v>19</v>
      </c>
      <c r="N1076" s="213" t="s">
        <v>43</v>
      </c>
      <c r="O1076" s="85"/>
      <c r="P1076" s="214">
        <f>O1076*H1076</f>
        <v>0</v>
      </c>
      <c r="Q1076" s="214">
        <v>0.00012</v>
      </c>
      <c r="R1076" s="214">
        <f>Q1076*H1076</f>
        <v>0.01132236</v>
      </c>
      <c r="S1076" s="214">
        <v>0</v>
      </c>
      <c r="T1076" s="215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16" t="s">
        <v>230</v>
      </c>
      <c r="AT1076" s="216" t="s">
        <v>130</v>
      </c>
      <c r="AU1076" s="216" t="s">
        <v>82</v>
      </c>
      <c r="AY1076" s="18" t="s">
        <v>128</v>
      </c>
      <c r="BE1076" s="217">
        <f>IF(N1076="základní",J1076,0)</f>
        <v>0</v>
      </c>
      <c r="BF1076" s="217">
        <f>IF(N1076="snížená",J1076,0)</f>
        <v>0</v>
      </c>
      <c r="BG1076" s="217">
        <f>IF(N1076="zákl. přenesená",J1076,0)</f>
        <v>0</v>
      </c>
      <c r="BH1076" s="217">
        <f>IF(N1076="sníž. přenesená",J1076,0)</f>
        <v>0</v>
      </c>
      <c r="BI1076" s="217">
        <f>IF(N1076="nulová",J1076,0)</f>
        <v>0</v>
      </c>
      <c r="BJ1076" s="18" t="s">
        <v>80</v>
      </c>
      <c r="BK1076" s="217">
        <f>ROUND(I1076*H1076,2)</f>
        <v>0</v>
      </c>
      <c r="BL1076" s="18" t="s">
        <v>230</v>
      </c>
      <c r="BM1076" s="216" t="s">
        <v>2274</v>
      </c>
    </row>
    <row r="1077" s="2" customFormat="1">
      <c r="A1077" s="39"/>
      <c r="B1077" s="40"/>
      <c r="C1077" s="41"/>
      <c r="D1077" s="218" t="s">
        <v>137</v>
      </c>
      <c r="E1077" s="41"/>
      <c r="F1077" s="219" t="s">
        <v>2275</v>
      </c>
      <c r="G1077" s="41"/>
      <c r="H1077" s="41"/>
      <c r="I1077" s="220"/>
      <c r="J1077" s="41"/>
      <c r="K1077" s="41"/>
      <c r="L1077" s="45"/>
      <c r="M1077" s="221"/>
      <c r="N1077" s="222"/>
      <c r="O1077" s="85"/>
      <c r="P1077" s="85"/>
      <c r="Q1077" s="85"/>
      <c r="R1077" s="85"/>
      <c r="S1077" s="85"/>
      <c r="T1077" s="86"/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T1077" s="18" t="s">
        <v>137</v>
      </c>
      <c r="AU1077" s="18" t="s">
        <v>82</v>
      </c>
    </row>
    <row r="1078" s="13" customFormat="1">
      <c r="A1078" s="13"/>
      <c r="B1078" s="223"/>
      <c r="C1078" s="224"/>
      <c r="D1078" s="225" t="s">
        <v>139</v>
      </c>
      <c r="E1078" s="226" t="s">
        <v>19</v>
      </c>
      <c r="F1078" s="227" t="s">
        <v>2276</v>
      </c>
      <c r="G1078" s="224"/>
      <c r="H1078" s="228">
        <v>17.216000000000001</v>
      </c>
      <c r="I1078" s="229"/>
      <c r="J1078" s="224"/>
      <c r="K1078" s="224"/>
      <c r="L1078" s="230"/>
      <c r="M1078" s="231"/>
      <c r="N1078" s="232"/>
      <c r="O1078" s="232"/>
      <c r="P1078" s="232"/>
      <c r="Q1078" s="232"/>
      <c r="R1078" s="232"/>
      <c r="S1078" s="232"/>
      <c r="T1078" s="23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4" t="s">
        <v>139</v>
      </c>
      <c r="AU1078" s="234" t="s">
        <v>82</v>
      </c>
      <c r="AV1078" s="13" t="s">
        <v>82</v>
      </c>
      <c r="AW1078" s="13" t="s">
        <v>34</v>
      </c>
      <c r="AX1078" s="13" t="s">
        <v>72</v>
      </c>
      <c r="AY1078" s="234" t="s">
        <v>128</v>
      </c>
    </row>
    <row r="1079" s="13" customFormat="1">
      <c r="A1079" s="13"/>
      <c r="B1079" s="223"/>
      <c r="C1079" s="224"/>
      <c r="D1079" s="225" t="s">
        <v>139</v>
      </c>
      <c r="E1079" s="226" t="s">
        <v>19</v>
      </c>
      <c r="F1079" s="227" t="s">
        <v>2277</v>
      </c>
      <c r="G1079" s="224"/>
      <c r="H1079" s="228">
        <v>44.737000000000002</v>
      </c>
      <c r="I1079" s="229"/>
      <c r="J1079" s="224"/>
      <c r="K1079" s="224"/>
      <c r="L1079" s="230"/>
      <c r="M1079" s="231"/>
      <c r="N1079" s="232"/>
      <c r="O1079" s="232"/>
      <c r="P1079" s="232"/>
      <c r="Q1079" s="232"/>
      <c r="R1079" s="232"/>
      <c r="S1079" s="232"/>
      <c r="T1079" s="23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4" t="s">
        <v>139</v>
      </c>
      <c r="AU1079" s="234" t="s">
        <v>82</v>
      </c>
      <c r="AV1079" s="13" t="s">
        <v>82</v>
      </c>
      <c r="AW1079" s="13" t="s">
        <v>34</v>
      </c>
      <c r="AX1079" s="13" t="s">
        <v>72</v>
      </c>
      <c r="AY1079" s="234" t="s">
        <v>128</v>
      </c>
    </row>
    <row r="1080" s="13" customFormat="1">
      <c r="A1080" s="13"/>
      <c r="B1080" s="223"/>
      <c r="C1080" s="224"/>
      <c r="D1080" s="225" t="s">
        <v>139</v>
      </c>
      <c r="E1080" s="226" t="s">
        <v>19</v>
      </c>
      <c r="F1080" s="227" t="s">
        <v>2278</v>
      </c>
      <c r="G1080" s="224"/>
      <c r="H1080" s="228">
        <v>32.399999999999999</v>
      </c>
      <c r="I1080" s="229"/>
      <c r="J1080" s="224"/>
      <c r="K1080" s="224"/>
      <c r="L1080" s="230"/>
      <c r="M1080" s="231"/>
      <c r="N1080" s="232"/>
      <c r="O1080" s="232"/>
      <c r="P1080" s="232"/>
      <c r="Q1080" s="232"/>
      <c r="R1080" s="232"/>
      <c r="S1080" s="232"/>
      <c r="T1080" s="23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4" t="s">
        <v>139</v>
      </c>
      <c r="AU1080" s="234" t="s">
        <v>82</v>
      </c>
      <c r="AV1080" s="13" t="s">
        <v>82</v>
      </c>
      <c r="AW1080" s="13" t="s">
        <v>34</v>
      </c>
      <c r="AX1080" s="13" t="s">
        <v>72</v>
      </c>
      <c r="AY1080" s="234" t="s">
        <v>128</v>
      </c>
    </row>
    <row r="1081" s="14" customFormat="1">
      <c r="A1081" s="14"/>
      <c r="B1081" s="235"/>
      <c r="C1081" s="236"/>
      <c r="D1081" s="225" t="s">
        <v>139</v>
      </c>
      <c r="E1081" s="237" t="s">
        <v>19</v>
      </c>
      <c r="F1081" s="238" t="s">
        <v>153</v>
      </c>
      <c r="G1081" s="236"/>
      <c r="H1081" s="239">
        <v>94.353000000000009</v>
      </c>
      <c r="I1081" s="240"/>
      <c r="J1081" s="236"/>
      <c r="K1081" s="236"/>
      <c r="L1081" s="241"/>
      <c r="M1081" s="242"/>
      <c r="N1081" s="243"/>
      <c r="O1081" s="243"/>
      <c r="P1081" s="243"/>
      <c r="Q1081" s="243"/>
      <c r="R1081" s="243"/>
      <c r="S1081" s="243"/>
      <c r="T1081" s="244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5" t="s">
        <v>139</v>
      </c>
      <c r="AU1081" s="245" t="s">
        <v>82</v>
      </c>
      <c r="AV1081" s="14" t="s">
        <v>135</v>
      </c>
      <c r="AW1081" s="14" t="s">
        <v>34</v>
      </c>
      <c r="AX1081" s="14" t="s">
        <v>80</v>
      </c>
      <c r="AY1081" s="245" t="s">
        <v>128</v>
      </c>
    </row>
    <row r="1082" s="2" customFormat="1" ht="16.5" customHeight="1">
      <c r="A1082" s="39"/>
      <c r="B1082" s="40"/>
      <c r="C1082" s="205" t="s">
        <v>2279</v>
      </c>
      <c r="D1082" s="205" t="s">
        <v>130</v>
      </c>
      <c r="E1082" s="206" t="s">
        <v>2280</v>
      </c>
      <c r="F1082" s="207" t="s">
        <v>2281</v>
      </c>
      <c r="G1082" s="208" t="s">
        <v>305</v>
      </c>
      <c r="H1082" s="209">
        <v>30</v>
      </c>
      <c r="I1082" s="210"/>
      <c r="J1082" s="211">
        <f>ROUND(I1082*H1082,2)</f>
        <v>0</v>
      </c>
      <c r="K1082" s="207" t="s">
        <v>134</v>
      </c>
      <c r="L1082" s="45"/>
      <c r="M1082" s="212" t="s">
        <v>19</v>
      </c>
      <c r="N1082" s="213" t="s">
        <v>43</v>
      </c>
      <c r="O1082" s="85"/>
      <c r="P1082" s="214">
        <f>O1082*H1082</f>
        <v>0</v>
      </c>
      <c r="Q1082" s="214">
        <v>0.00021000000000000001</v>
      </c>
      <c r="R1082" s="214">
        <f>Q1082*H1082</f>
        <v>0.0063</v>
      </c>
      <c r="S1082" s="214">
        <v>0</v>
      </c>
      <c r="T1082" s="215">
        <f>S1082*H1082</f>
        <v>0</v>
      </c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R1082" s="216" t="s">
        <v>230</v>
      </c>
      <c r="AT1082" s="216" t="s">
        <v>130</v>
      </c>
      <c r="AU1082" s="216" t="s">
        <v>82</v>
      </c>
      <c r="AY1082" s="18" t="s">
        <v>128</v>
      </c>
      <c r="BE1082" s="217">
        <f>IF(N1082="základní",J1082,0)</f>
        <v>0</v>
      </c>
      <c r="BF1082" s="217">
        <f>IF(N1082="snížená",J1082,0)</f>
        <v>0</v>
      </c>
      <c r="BG1082" s="217">
        <f>IF(N1082="zákl. přenesená",J1082,0)</f>
        <v>0</v>
      </c>
      <c r="BH1082" s="217">
        <f>IF(N1082="sníž. přenesená",J1082,0)</f>
        <v>0</v>
      </c>
      <c r="BI1082" s="217">
        <f>IF(N1082="nulová",J1082,0)</f>
        <v>0</v>
      </c>
      <c r="BJ1082" s="18" t="s">
        <v>80</v>
      </c>
      <c r="BK1082" s="217">
        <f>ROUND(I1082*H1082,2)</f>
        <v>0</v>
      </c>
      <c r="BL1082" s="18" t="s">
        <v>230</v>
      </c>
      <c r="BM1082" s="216" t="s">
        <v>2282</v>
      </c>
    </row>
    <row r="1083" s="2" customFormat="1">
      <c r="A1083" s="39"/>
      <c r="B1083" s="40"/>
      <c r="C1083" s="41"/>
      <c r="D1083" s="218" t="s">
        <v>137</v>
      </c>
      <c r="E1083" s="41"/>
      <c r="F1083" s="219" t="s">
        <v>2283</v>
      </c>
      <c r="G1083" s="41"/>
      <c r="H1083" s="41"/>
      <c r="I1083" s="220"/>
      <c r="J1083" s="41"/>
      <c r="K1083" s="41"/>
      <c r="L1083" s="45"/>
      <c r="M1083" s="221"/>
      <c r="N1083" s="222"/>
      <c r="O1083" s="85"/>
      <c r="P1083" s="85"/>
      <c r="Q1083" s="85"/>
      <c r="R1083" s="85"/>
      <c r="S1083" s="85"/>
      <c r="T1083" s="86"/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T1083" s="18" t="s">
        <v>137</v>
      </c>
      <c r="AU1083" s="18" t="s">
        <v>82</v>
      </c>
    </row>
    <row r="1084" s="13" customFormat="1">
      <c r="A1084" s="13"/>
      <c r="B1084" s="223"/>
      <c r="C1084" s="224"/>
      <c r="D1084" s="225" t="s">
        <v>139</v>
      </c>
      <c r="E1084" s="226" t="s">
        <v>19</v>
      </c>
      <c r="F1084" s="227" t="s">
        <v>2284</v>
      </c>
      <c r="G1084" s="224"/>
      <c r="H1084" s="228">
        <v>30</v>
      </c>
      <c r="I1084" s="229"/>
      <c r="J1084" s="224"/>
      <c r="K1084" s="224"/>
      <c r="L1084" s="230"/>
      <c r="M1084" s="231"/>
      <c r="N1084" s="232"/>
      <c r="O1084" s="232"/>
      <c r="P1084" s="232"/>
      <c r="Q1084" s="232"/>
      <c r="R1084" s="232"/>
      <c r="S1084" s="232"/>
      <c r="T1084" s="23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4" t="s">
        <v>139</v>
      </c>
      <c r="AU1084" s="234" t="s">
        <v>82</v>
      </c>
      <c r="AV1084" s="13" t="s">
        <v>82</v>
      </c>
      <c r="AW1084" s="13" t="s">
        <v>34</v>
      </c>
      <c r="AX1084" s="13" t="s">
        <v>80</v>
      </c>
      <c r="AY1084" s="234" t="s">
        <v>128</v>
      </c>
    </row>
    <row r="1085" s="2" customFormat="1" ht="16.5" customHeight="1">
      <c r="A1085" s="39"/>
      <c r="B1085" s="40"/>
      <c r="C1085" s="205" t="s">
        <v>2285</v>
      </c>
      <c r="D1085" s="205" t="s">
        <v>130</v>
      </c>
      <c r="E1085" s="206" t="s">
        <v>2286</v>
      </c>
      <c r="F1085" s="207" t="s">
        <v>2287</v>
      </c>
      <c r="G1085" s="208" t="s">
        <v>305</v>
      </c>
      <c r="H1085" s="209">
        <v>2</v>
      </c>
      <c r="I1085" s="210"/>
      <c r="J1085" s="211">
        <f>ROUND(I1085*H1085,2)</f>
        <v>0</v>
      </c>
      <c r="K1085" s="207" t="s">
        <v>134</v>
      </c>
      <c r="L1085" s="45"/>
      <c r="M1085" s="212" t="s">
        <v>19</v>
      </c>
      <c r="N1085" s="213" t="s">
        <v>43</v>
      </c>
      <c r="O1085" s="85"/>
      <c r="P1085" s="214">
        <f>O1085*H1085</f>
        <v>0</v>
      </c>
      <c r="Q1085" s="214">
        <v>0.00020000000000000001</v>
      </c>
      <c r="R1085" s="214">
        <f>Q1085*H1085</f>
        <v>0.00040000000000000002</v>
      </c>
      <c r="S1085" s="214">
        <v>0</v>
      </c>
      <c r="T1085" s="215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16" t="s">
        <v>230</v>
      </c>
      <c r="AT1085" s="216" t="s">
        <v>130</v>
      </c>
      <c r="AU1085" s="216" t="s">
        <v>82</v>
      </c>
      <c r="AY1085" s="18" t="s">
        <v>128</v>
      </c>
      <c r="BE1085" s="217">
        <f>IF(N1085="základní",J1085,0)</f>
        <v>0</v>
      </c>
      <c r="BF1085" s="217">
        <f>IF(N1085="snížená",J1085,0)</f>
        <v>0</v>
      </c>
      <c r="BG1085" s="217">
        <f>IF(N1085="zákl. přenesená",J1085,0)</f>
        <v>0</v>
      </c>
      <c r="BH1085" s="217">
        <f>IF(N1085="sníž. přenesená",J1085,0)</f>
        <v>0</v>
      </c>
      <c r="BI1085" s="217">
        <f>IF(N1085="nulová",J1085,0)</f>
        <v>0</v>
      </c>
      <c r="BJ1085" s="18" t="s">
        <v>80</v>
      </c>
      <c r="BK1085" s="217">
        <f>ROUND(I1085*H1085,2)</f>
        <v>0</v>
      </c>
      <c r="BL1085" s="18" t="s">
        <v>230</v>
      </c>
      <c r="BM1085" s="216" t="s">
        <v>2288</v>
      </c>
    </row>
    <row r="1086" s="2" customFormat="1">
      <c r="A1086" s="39"/>
      <c r="B1086" s="40"/>
      <c r="C1086" s="41"/>
      <c r="D1086" s="218" t="s">
        <v>137</v>
      </c>
      <c r="E1086" s="41"/>
      <c r="F1086" s="219" t="s">
        <v>2289</v>
      </c>
      <c r="G1086" s="41"/>
      <c r="H1086" s="41"/>
      <c r="I1086" s="220"/>
      <c r="J1086" s="41"/>
      <c r="K1086" s="41"/>
      <c r="L1086" s="45"/>
      <c r="M1086" s="221"/>
      <c r="N1086" s="222"/>
      <c r="O1086" s="85"/>
      <c r="P1086" s="85"/>
      <c r="Q1086" s="85"/>
      <c r="R1086" s="85"/>
      <c r="S1086" s="85"/>
      <c r="T1086" s="86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137</v>
      </c>
      <c r="AU1086" s="18" t="s">
        <v>82</v>
      </c>
    </row>
    <row r="1087" s="13" customFormat="1">
      <c r="A1087" s="13"/>
      <c r="B1087" s="223"/>
      <c r="C1087" s="224"/>
      <c r="D1087" s="225" t="s">
        <v>139</v>
      </c>
      <c r="E1087" s="226" t="s">
        <v>19</v>
      </c>
      <c r="F1087" s="227" t="s">
        <v>2290</v>
      </c>
      <c r="G1087" s="224"/>
      <c r="H1087" s="228">
        <v>2</v>
      </c>
      <c r="I1087" s="229"/>
      <c r="J1087" s="224"/>
      <c r="K1087" s="224"/>
      <c r="L1087" s="230"/>
      <c r="M1087" s="231"/>
      <c r="N1087" s="232"/>
      <c r="O1087" s="232"/>
      <c r="P1087" s="232"/>
      <c r="Q1087" s="232"/>
      <c r="R1087" s="232"/>
      <c r="S1087" s="232"/>
      <c r="T1087" s="23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4" t="s">
        <v>139</v>
      </c>
      <c r="AU1087" s="234" t="s">
        <v>82</v>
      </c>
      <c r="AV1087" s="13" t="s">
        <v>82</v>
      </c>
      <c r="AW1087" s="13" t="s">
        <v>34</v>
      </c>
      <c r="AX1087" s="13" t="s">
        <v>80</v>
      </c>
      <c r="AY1087" s="234" t="s">
        <v>128</v>
      </c>
    </row>
    <row r="1088" s="2" customFormat="1" ht="16.5" customHeight="1">
      <c r="A1088" s="39"/>
      <c r="B1088" s="40"/>
      <c r="C1088" s="205" t="s">
        <v>2291</v>
      </c>
      <c r="D1088" s="205" t="s">
        <v>130</v>
      </c>
      <c r="E1088" s="206" t="s">
        <v>2292</v>
      </c>
      <c r="F1088" s="207" t="s">
        <v>2293</v>
      </c>
      <c r="G1088" s="208" t="s">
        <v>258</v>
      </c>
      <c r="H1088" s="209">
        <v>42.119999999999997</v>
      </c>
      <c r="I1088" s="210"/>
      <c r="J1088" s="211">
        <f>ROUND(I1088*H1088,2)</f>
        <v>0</v>
      </c>
      <c r="K1088" s="207" t="s">
        <v>134</v>
      </c>
      <c r="L1088" s="45"/>
      <c r="M1088" s="212" t="s">
        <v>19</v>
      </c>
      <c r="N1088" s="213" t="s">
        <v>43</v>
      </c>
      <c r="O1088" s="85"/>
      <c r="P1088" s="214">
        <f>O1088*H1088</f>
        <v>0</v>
      </c>
      <c r="Q1088" s="214">
        <v>0.00032000000000000003</v>
      </c>
      <c r="R1088" s="214">
        <f>Q1088*H1088</f>
        <v>0.0134784</v>
      </c>
      <c r="S1088" s="214">
        <v>0</v>
      </c>
      <c r="T1088" s="215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16" t="s">
        <v>230</v>
      </c>
      <c r="AT1088" s="216" t="s">
        <v>130</v>
      </c>
      <c r="AU1088" s="216" t="s">
        <v>82</v>
      </c>
      <c r="AY1088" s="18" t="s">
        <v>128</v>
      </c>
      <c r="BE1088" s="217">
        <f>IF(N1088="základní",J1088,0)</f>
        <v>0</v>
      </c>
      <c r="BF1088" s="217">
        <f>IF(N1088="snížená",J1088,0)</f>
        <v>0</v>
      </c>
      <c r="BG1088" s="217">
        <f>IF(N1088="zákl. přenesená",J1088,0)</f>
        <v>0</v>
      </c>
      <c r="BH1088" s="217">
        <f>IF(N1088="sníž. přenesená",J1088,0)</f>
        <v>0</v>
      </c>
      <c r="BI1088" s="217">
        <f>IF(N1088="nulová",J1088,0)</f>
        <v>0</v>
      </c>
      <c r="BJ1088" s="18" t="s">
        <v>80</v>
      </c>
      <c r="BK1088" s="217">
        <f>ROUND(I1088*H1088,2)</f>
        <v>0</v>
      </c>
      <c r="BL1088" s="18" t="s">
        <v>230</v>
      </c>
      <c r="BM1088" s="216" t="s">
        <v>2294</v>
      </c>
    </row>
    <row r="1089" s="2" customFormat="1">
      <c r="A1089" s="39"/>
      <c r="B1089" s="40"/>
      <c r="C1089" s="41"/>
      <c r="D1089" s="218" t="s">
        <v>137</v>
      </c>
      <c r="E1089" s="41"/>
      <c r="F1089" s="219" t="s">
        <v>2295</v>
      </c>
      <c r="G1089" s="41"/>
      <c r="H1089" s="41"/>
      <c r="I1089" s="220"/>
      <c r="J1089" s="41"/>
      <c r="K1089" s="41"/>
      <c r="L1089" s="45"/>
      <c r="M1089" s="221"/>
      <c r="N1089" s="222"/>
      <c r="O1089" s="85"/>
      <c r="P1089" s="85"/>
      <c r="Q1089" s="85"/>
      <c r="R1089" s="85"/>
      <c r="S1089" s="85"/>
      <c r="T1089" s="86"/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T1089" s="18" t="s">
        <v>137</v>
      </c>
      <c r="AU1089" s="18" t="s">
        <v>82</v>
      </c>
    </row>
    <row r="1090" s="13" customFormat="1">
      <c r="A1090" s="13"/>
      <c r="B1090" s="223"/>
      <c r="C1090" s="224"/>
      <c r="D1090" s="225" t="s">
        <v>139</v>
      </c>
      <c r="E1090" s="226" t="s">
        <v>19</v>
      </c>
      <c r="F1090" s="227" t="s">
        <v>2296</v>
      </c>
      <c r="G1090" s="224"/>
      <c r="H1090" s="228">
        <v>42.119999999999997</v>
      </c>
      <c r="I1090" s="229"/>
      <c r="J1090" s="224"/>
      <c r="K1090" s="224"/>
      <c r="L1090" s="230"/>
      <c r="M1090" s="231"/>
      <c r="N1090" s="232"/>
      <c r="O1090" s="232"/>
      <c r="P1090" s="232"/>
      <c r="Q1090" s="232"/>
      <c r="R1090" s="232"/>
      <c r="S1090" s="232"/>
      <c r="T1090" s="23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4" t="s">
        <v>139</v>
      </c>
      <c r="AU1090" s="234" t="s">
        <v>82</v>
      </c>
      <c r="AV1090" s="13" t="s">
        <v>82</v>
      </c>
      <c r="AW1090" s="13" t="s">
        <v>34</v>
      </c>
      <c r="AX1090" s="13" t="s">
        <v>80</v>
      </c>
      <c r="AY1090" s="234" t="s">
        <v>128</v>
      </c>
    </row>
    <row r="1091" s="2" customFormat="1" ht="16.5" customHeight="1">
      <c r="A1091" s="39"/>
      <c r="B1091" s="40"/>
      <c r="C1091" s="205" t="s">
        <v>2297</v>
      </c>
      <c r="D1091" s="205" t="s">
        <v>130</v>
      </c>
      <c r="E1091" s="206" t="s">
        <v>2298</v>
      </c>
      <c r="F1091" s="207" t="s">
        <v>2299</v>
      </c>
      <c r="G1091" s="208" t="s">
        <v>133</v>
      </c>
      <c r="H1091" s="209">
        <v>105.89400000000001</v>
      </c>
      <c r="I1091" s="210"/>
      <c r="J1091" s="211">
        <f>ROUND(I1091*H1091,2)</f>
        <v>0</v>
      </c>
      <c r="K1091" s="207" t="s">
        <v>134</v>
      </c>
      <c r="L1091" s="45"/>
      <c r="M1091" s="212" t="s">
        <v>19</v>
      </c>
      <c r="N1091" s="213" t="s">
        <v>43</v>
      </c>
      <c r="O1091" s="85"/>
      <c r="P1091" s="214">
        <f>O1091*H1091</f>
        <v>0</v>
      </c>
      <c r="Q1091" s="214">
        <v>5.0000000000000002E-05</v>
      </c>
      <c r="R1091" s="214">
        <f>Q1091*H1091</f>
        <v>0.0052947000000000003</v>
      </c>
      <c r="S1091" s="214">
        <v>0</v>
      </c>
      <c r="T1091" s="215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16" t="s">
        <v>230</v>
      </c>
      <c r="AT1091" s="216" t="s">
        <v>130</v>
      </c>
      <c r="AU1091" s="216" t="s">
        <v>82</v>
      </c>
      <c r="AY1091" s="18" t="s">
        <v>128</v>
      </c>
      <c r="BE1091" s="217">
        <f>IF(N1091="základní",J1091,0)</f>
        <v>0</v>
      </c>
      <c r="BF1091" s="217">
        <f>IF(N1091="snížená",J1091,0)</f>
        <v>0</v>
      </c>
      <c r="BG1091" s="217">
        <f>IF(N1091="zákl. přenesená",J1091,0)</f>
        <v>0</v>
      </c>
      <c r="BH1091" s="217">
        <f>IF(N1091="sníž. přenesená",J1091,0)</f>
        <v>0</v>
      </c>
      <c r="BI1091" s="217">
        <f>IF(N1091="nulová",J1091,0)</f>
        <v>0</v>
      </c>
      <c r="BJ1091" s="18" t="s">
        <v>80</v>
      </c>
      <c r="BK1091" s="217">
        <f>ROUND(I1091*H1091,2)</f>
        <v>0</v>
      </c>
      <c r="BL1091" s="18" t="s">
        <v>230</v>
      </c>
      <c r="BM1091" s="216" t="s">
        <v>2300</v>
      </c>
    </row>
    <row r="1092" s="2" customFormat="1">
      <c r="A1092" s="39"/>
      <c r="B1092" s="40"/>
      <c r="C1092" s="41"/>
      <c r="D1092" s="218" t="s">
        <v>137</v>
      </c>
      <c r="E1092" s="41"/>
      <c r="F1092" s="219" t="s">
        <v>2301</v>
      </c>
      <c r="G1092" s="41"/>
      <c r="H1092" s="41"/>
      <c r="I1092" s="220"/>
      <c r="J1092" s="41"/>
      <c r="K1092" s="41"/>
      <c r="L1092" s="45"/>
      <c r="M1092" s="221"/>
      <c r="N1092" s="222"/>
      <c r="O1092" s="85"/>
      <c r="P1092" s="85"/>
      <c r="Q1092" s="85"/>
      <c r="R1092" s="85"/>
      <c r="S1092" s="85"/>
      <c r="T1092" s="86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137</v>
      </c>
      <c r="AU1092" s="18" t="s">
        <v>82</v>
      </c>
    </row>
    <row r="1093" s="13" customFormat="1">
      <c r="A1093" s="13"/>
      <c r="B1093" s="223"/>
      <c r="C1093" s="224"/>
      <c r="D1093" s="225" t="s">
        <v>139</v>
      </c>
      <c r="E1093" s="226" t="s">
        <v>19</v>
      </c>
      <c r="F1093" s="227" t="s">
        <v>654</v>
      </c>
      <c r="G1093" s="224"/>
      <c r="H1093" s="228">
        <v>15.648</v>
      </c>
      <c r="I1093" s="229"/>
      <c r="J1093" s="224"/>
      <c r="K1093" s="224"/>
      <c r="L1093" s="230"/>
      <c r="M1093" s="231"/>
      <c r="N1093" s="232"/>
      <c r="O1093" s="232"/>
      <c r="P1093" s="232"/>
      <c r="Q1093" s="232"/>
      <c r="R1093" s="232"/>
      <c r="S1093" s="232"/>
      <c r="T1093" s="23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4" t="s">
        <v>139</v>
      </c>
      <c r="AU1093" s="234" t="s">
        <v>82</v>
      </c>
      <c r="AV1093" s="13" t="s">
        <v>82</v>
      </c>
      <c r="AW1093" s="13" t="s">
        <v>34</v>
      </c>
      <c r="AX1093" s="13" t="s">
        <v>72</v>
      </c>
      <c r="AY1093" s="234" t="s">
        <v>128</v>
      </c>
    </row>
    <row r="1094" s="13" customFormat="1">
      <c r="A1094" s="13"/>
      <c r="B1094" s="223"/>
      <c r="C1094" s="224"/>
      <c r="D1094" s="225" t="s">
        <v>139</v>
      </c>
      <c r="E1094" s="226" t="s">
        <v>19</v>
      </c>
      <c r="F1094" s="227" t="s">
        <v>2302</v>
      </c>
      <c r="G1094" s="224"/>
      <c r="H1094" s="228">
        <v>46.146000000000001</v>
      </c>
      <c r="I1094" s="229"/>
      <c r="J1094" s="224"/>
      <c r="K1094" s="224"/>
      <c r="L1094" s="230"/>
      <c r="M1094" s="231"/>
      <c r="N1094" s="232"/>
      <c r="O1094" s="232"/>
      <c r="P1094" s="232"/>
      <c r="Q1094" s="232"/>
      <c r="R1094" s="232"/>
      <c r="S1094" s="232"/>
      <c r="T1094" s="23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4" t="s">
        <v>139</v>
      </c>
      <c r="AU1094" s="234" t="s">
        <v>82</v>
      </c>
      <c r="AV1094" s="13" t="s">
        <v>82</v>
      </c>
      <c r="AW1094" s="13" t="s">
        <v>34</v>
      </c>
      <c r="AX1094" s="13" t="s">
        <v>72</v>
      </c>
      <c r="AY1094" s="234" t="s">
        <v>128</v>
      </c>
    </row>
    <row r="1095" s="13" customFormat="1">
      <c r="A1095" s="13"/>
      <c r="B1095" s="223"/>
      <c r="C1095" s="224"/>
      <c r="D1095" s="225" t="s">
        <v>139</v>
      </c>
      <c r="E1095" s="226" t="s">
        <v>19</v>
      </c>
      <c r="F1095" s="227" t="s">
        <v>2183</v>
      </c>
      <c r="G1095" s="224"/>
      <c r="H1095" s="228">
        <v>21.84</v>
      </c>
      <c r="I1095" s="229"/>
      <c r="J1095" s="224"/>
      <c r="K1095" s="224"/>
      <c r="L1095" s="230"/>
      <c r="M1095" s="231"/>
      <c r="N1095" s="232"/>
      <c r="O1095" s="232"/>
      <c r="P1095" s="232"/>
      <c r="Q1095" s="232"/>
      <c r="R1095" s="232"/>
      <c r="S1095" s="232"/>
      <c r="T1095" s="23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4" t="s">
        <v>139</v>
      </c>
      <c r="AU1095" s="234" t="s">
        <v>82</v>
      </c>
      <c r="AV1095" s="13" t="s">
        <v>82</v>
      </c>
      <c r="AW1095" s="13" t="s">
        <v>34</v>
      </c>
      <c r="AX1095" s="13" t="s">
        <v>72</v>
      </c>
      <c r="AY1095" s="234" t="s">
        <v>128</v>
      </c>
    </row>
    <row r="1096" s="13" customFormat="1">
      <c r="A1096" s="13"/>
      <c r="B1096" s="223"/>
      <c r="C1096" s="224"/>
      <c r="D1096" s="225" t="s">
        <v>139</v>
      </c>
      <c r="E1096" s="226" t="s">
        <v>19</v>
      </c>
      <c r="F1096" s="227" t="s">
        <v>2184</v>
      </c>
      <c r="G1096" s="224"/>
      <c r="H1096" s="228">
        <v>22.260000000000002</v>
      </c>
      <c r="I1096" s="229"/>
      <c r="J1096" s="224"/>
      <c r="K1096" s="224"/>
      <c r="L1096" s="230"/>
      <c r="M1096" s="231"/>
      <c r="N1096" s="232"/>
      <c r="O1096" s="232"/>
      <c r="P1096" s="232"/>
      <c r="Q1096" s="232"/>
      <c r="R1096" s="232"/>
      <c r="S1096" s="232"/>
      <c r="T1096" s="23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4" t="s">
        <v>139</v>
      </c>
      <c r="AU1096" s="234" t="s">
        <v>82</v>
      </c>
      <c r="AV1096" s="13" t="s">
        <v>82</v>
      </c>
      <c r="AW1096" s="13" t="s">
        <v>34</v>
      </c>
      <c r="AX1096" s="13" t="s">
        <v>72</v>
      </c>
      <c r="AY1096" s="234" t="s">
        <v>128</v>
      </c>
    </row>
    <row r="1097" s="14" customFormat="1">
      <c r="A1097" s="14"/>
      <c r="B1097" s="235"/>
      <c r="C1097" s="236"/>
      <c r="D1097" s="225" t="s">
        <v>139</v>
      </c>
      <c r="E1097" s="237" t="s">
        <v>19</v>
      </c>
      <c r="F1097" s="238" t="s">
        <v>153</v>
      </c>
      <c r="G1097" s="236"/>
      <c r="H1097" s="239">
        <v>105.89400000000001</v>
      </c>
      <c r="I1097" s="240"/>
      <c r="J1097" s="236"/>
      <c r="K1097" s="236"/>
      <c r="L1097" s="241"/>
      <c r="M1097" s="242"/>
      <c r="N1097" s="243"/>
      <c r="O1097" s="243"/>
      <c r="P1097" s="243"/>
      <c r="Q1097" s="243"/>
      <c r="R1097" s="243"/>
      <c r="S1097" s="243"/>
      <c r="T1097" s="244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5" t="s">
        <v>139</v>
      </c>
      <c r="AU1097" s="245" t="s">
        <v>82</v>
      </c>
      <c r="AV1097" s="14" t="s">
        <v>135</v>
      </c>
      <c r="AW1097" s="14" t="s">
        <v>34</v>
      </c>
      <c r="AX1097" s="14" t="s">
        <v>80</v>
      </c>
      <c r="AY1097" s="245" t="s">
        <v>128</v>
      </c>
    </row>
    <row r="1098" s="2" customFormat="1" ht="24.15" customHeight="1">
      <c r="A1098" s="39"/>
      <c r="B1098" s="40"/>
      <c r="C1098" s="205" t="s">
        <v>2303</v>
      </c>
      <c r="D1098" s="205" t="s">
        <v>130</v>
      </c>
      <c r="E1098" s="206" t="s">
        <v>2304</v>
      </c>
      <c r="F1098" s="207" t="s">
        <v>2305</v>
      </c>
      <c r="G1098" s="208" t="s">
        <v>426</v>
      </c>
      <c r="H1098" s="256"/>
      <c r="I1098" s="210"/>
      <c r="J1098" s="211">
        <f>ROUND(I1098*H1098,2)</f>
        <v>0</v>
      </c>
      <c r="K1098" s="207" t="s">
        <v>134</v>
      </c>
      <c r="L1098" s="45"/>
      <c r="M1098" s="212" t="s">
        <v>19</v>
      </c>
      <c r="N1098" s="213" t="s">
        <v>43</v>
      </c>
      <c r="O1098" s="85"/>
      <c r="P1098" s="214">
        <f>O1098*H1098</f>
        <v>0</v>
      </c>
      <c r="Q1098" s="214">
        <v>0</v>
      </c>
      <c r="R1098" s="214">
        <f>Q1098*H1098</f>
        <v>0</v>
      </c>
      <c r="S1098" s="214">
        <v>0</v>
      </c>
      <c r="T1098" s="215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16" t="s">
        <v>230</v>
      </c>
      <c r="AT1098" s="216" t="s">
        <v>130</v>
      </c>
      <c r="AU1098" s="216" t="s">
        <v>82</v>
      </c>
      <c r="AY1098" s="18" t="s">
        <v>128</v>
      </c>
      <c r="BE1098" s="217">
        <f>IF(N1098="základní",J1098,0)</f>
        <v>0</v>
      </c>
      <c r="BF1098" s="217">
        <f>IF(N1098="snížená",J1098,0)</f>
        <v>0</v>
      </c>
      <c r="BG1098" s="217">
        <f>IF(N1098="zákl. přenesená",J1098,0)</f>
        <v>0</v>
      </c>
      <c r="BH1098" s="217">
        <f>IF(N1098="sníž. přenesená",J1098,0)</f>
        <v>0</v>
      </c>
      <c r="BI1098" s="217">
        <f>IF(N1098="nulová",J1098,0)</f>
        <v>0</v>
      </c>
      <c r="BJ1098" s="18" t="s">
        <v>80</v>
      </c>
      <c r="BK1098" s="217">
        <f>ROUND(I1098*H1098,2)</f>
        <v>0</v>
      </c>
      <c r="BL1098" s="18" t="s">
        <v>230</v>
      </c>
      <c r="BM1098" s="216" t="s">
        <v>2306</v>
      </c>
    </row>
    <row r="1099" s="2" customFormat="1">
      <c r="A1099" s="39"/>
      <c r="B1099" s="40"/>
      <c r="C1099" s="41"/>
      <c r="D1099" s="218" t="s">
        <v>137</v>
      </c>
      <c r="E1099" s="41"/>
      <c r="F1099" s="219" t="s">
        <v>2307</v>
      </c>
      <c r="G1099" s="41"/>
      <c r="H1099" s="41"/>
      <c r="I1099" s="220"/>
      <c r="J1099" s="41"/>
      <c r="K1099" s="41"/>
      <c r="L1099" s="45"/>
      <c r="M1099" s="221"/>
      <c r="N1099" s="222"/>
      <c r="O1099" s="85"/>
      <c r="P1099" s="85"/>
      <c r="Q1099" s="85"/>
      <c r="R1099" s="85"/>
      <c r="S1099" s="85"/>
      <c r="T1099" s="86"/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T1099" s="18" t="s">
        <v>137</v>
      </c>
      <c r="AU1099" s="18" t="s">
        <v>82</v>
      </c>
    </row>
    <row r="1100" s="12" customFormat="1" ht="22.8" customHeight="1">
      <c r="A1100" s="12"/>
      <c r="B1100" s="189"/>
      <c r="C1100" s="190"/>
      <c r="D1100" s="191" t="s">
        <v>71</v>
      </c>
      <c r="E1100" s="203" t="s">
        <v>2308</v>
      </c>
      <c r="F1100" s="203" t="s">
        <v>2309</v>
      </c>
      <c r="G1100" s="190"/>
      <c r="H1100" s="190"/>
      <c r="I1100" s="193"/>
      <c r="J1100" s="204">
        <f>BK1100</f>
        <v>0</v>
      </c>
      <c r="K1100" s="190"/>
      <c r="L1100" s="195"/>
      <c r="M1100" s="196"/>
      <c r="N1100" s="197"/>
      <c r="O1100" s="197"/>
      <c r="P1100" s="198">
        <f>SUM(P1101:P1124)</f>
        <v>0</v>
      </c>
      <c r="Q1100" s="197"/>
      <c r="R1100" s="198">
        <f>SUM(R1101:R1124)</f>
        <v>7.3667780200000008</v>
      </c>
      <c r="S1100" s="197"/>
      <c r="T1100" s="199">
        <f>SUM(T1101:T1124)</f>
        <v>0</v>
      </c>
      <c r="U1100" s="12"/>
      <c r="V1100" s="12"/>
      <c r="W1100" s="12"/>
      <c r="X1100" s="12"/>
      <c r="Y1100" s="12"/>
      <c r="Z1100" s="12"/>
      <c r="AA1100" s="12"/>
      <c r="AB1100" s="12"/>
      <c r="AC1100" s="12"/>
      <c r="AD1100" s="12"/>
      <c r="AE1100" s="12"/>
      <c r="AR1100" s="200" t="s">
        <v>82</v>
      </c>
      <c r="AT1100" s="201" t="s">
        <v>71</v>
      </c>
      <c r="AU1100" s="201" t="s">
        <v>80</v>
      </c>
      <c r="AY1100" s="200" t="s">
        <v>128</v>
      </c>
      <c r="BK1100" s="202">
        <f>SUM(BK1101:BK1124)</f>
        <v>0</v>
      </c>
    </row>
    <row r="1101" s="2" customFormat="1" ht="16.5" customHeight="1">
      <c r="A1101" s="39"/>
      <c r="B1101" s="40"/>
      <c r="C1101" s="205" t="s">
        <v>2310</v>
      </c>
      <c r="D1101" s="205" t="s">
        <v>130</v>
      </c>
      <c r="E1101" s="206" t="s">
        <v>2311</v>
      </c>
      <c r="F1101" s="207" t="s">
        <v>2312</v>
      </c>
      <c r="G1101" s="208" t="s">
        <v>133</v>
      </c>
      <c r="H1101" s="209">
        <v>477.73000000000002</v>
      </c>
      <c r="I1101" s="210"/>
      <c r="J1101" s="211">
        <f>ROUND(I1101*H1101,2)</f>
        <v>0</v>
      </c>
      <c r="K1101" s="207" t="s">
        <v>134</v>
      </c>
      <c r="L1101" s="45"/>
      <c r="M1101" s="212" t="s">
        <v>19</v>
      </c>
      <c r="N1101" s="213" t="s">
        <v>43</v>
      </c>
      <c r="O1101" s="85"/>
      <c r="P1101" s="214">
        <f>O1101*H1101</f>
        <v>0</v>
      </c>
      <c r="Q1101" s="214">
        <v>0</v>
      </c>
      <c r="R1101" s="214">
        <f>Q1101*H1101</f>
        <v>0</v>
      </c>
      <c r="S1101" s="214">
        <v>0</v>
      </c>
      <c r="T1101" s="215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16" t="s">
        <v>230</v>
      </c>
      <c r="AT1101" s="216" t="s">
        <v>130</v>
      </c>
      <c r="AU1101" s="216" t="s">
        <v>82</v>
      </c>
      <c r="AY1101" s="18" t="s">
        <v>128</v>
      </c>
      <c r="BE1101" s="217">
        <f>IF(N1101="základní",J1101,0)</f>
        <v>0</v>
      </c>
      <c r="BF1101" s="217">
        <f>IF(N1101="snížená",J1101,0)</f>
        <v>0</v>
      </c>
      <c r="BG1101" s="217">
        <f>IF(N1101="zákl. přenesená",J1101,0)</f>
        <v>0</v>
      </c>
      <c r="BH1101" s="217">
        <f>IF(N1101="sníž. přenesená",J1101,0)</f>
        <v>0</v>
      </c>
      <c r="BI1101" s="217">
        <f>IF(N1101="nulová",J1101,0)</f>
        <v>0</v>
      </c>
      <c r="BJ1101" s="18" t="s">
        <v>80</v>
      </c>
      <c r="BK1101" s="217">
        <f>ROUND(I1101*H1101,2)</f>
        <v>0</v>
      </c>
      <c r="BL1101" s="18" t="s">
        <v>230</v>
      </c>
      <c r="BM1101" s="216" t="s">
        <v>2313</v>
      </c>
    </row>
    <row r="1102" s="2" customFormat="1">
      <c r="A1102" s="39"/>
      <c r="B1102" s="40"/>
      <c r="C1102" s="41"/>
      <c r="D1102" s="218" t="s">
        <v>137</v>
      </c>
      <c r="E1102" s="41"/>
      <c r="F1102" s="219" t="s">
        <v>2314</v>
      </c>
      <c r="G1102" s="41"/>
      <c r="H1102" s="41"/>
      <c r="I1102" s="220"/>
      <c r="J1102" s="41"/>
      <c r="K1102" s="41"/>
      <c r="L1102" s="45"/>
      <c r="M1102" s="221"/>
      <c r="N1102" s="222"/>
      <c r="O1102" s="85"/>
      <c r="P1102" s="85"/>
      <c r="Q1102" s="85"/>
      <c r="R1102" s="85"/>
      <c r="S1102" s="85"/>
      <c r="T1102" s="86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137</v>
      </c>
      <c r="AU1102" s="18" t="s">
        <v>82</v>
      </c>
    </row>
    <row r="1103" s="13" customFormat="1">
      <c r="A1103" s="13"/>
      <c r="B1103" s="223"/>
      <c r="C1103" s="224"/>
      <c r="D1103" s="225" t="s">
        <v>139</v>
      </c>
      <c r="E1103" s="226" t="s">
        <v>19</v>
      </c>
      <c r="F1103" s="227" t="s">
        <v>2315</v>
      </c>
      <c r="G1103" s="224"/>
      <c r="H1103" s="228">
        <v>477.73000000000002</v>
      </c>
      <c r="I1103" s="229"/>
      <c r="J1103" s="224"/>
      <c r="K1103" s="224"/>
      <c r="L1103" s="230"/>
      <c r="M1103" s="231"/>
      <c r="N1103" s="232"/>
      <c r="O1103" s="232"/>
      <c r="P1103" s="232"/>
      <c r="Q1103" s="232"/>
      <c r="R1103" s="232"/>
      <c r="S1103" s="232"/>
      <c r="T1103" s="23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4" t="s">
        <v>139</v>
      </c>
      <c r="AU1103" s="234" t="s">
        <v>82</v>
      </c>
      <c r="AV1103" s="13" t="s">
        <v>82</v>
      </c>
      <c r="AW1103" s="13" t="s">
        <v>34</v>
      </c>
      <c r="AX1103" s="13" t="s">
        <v>80</v>
      </c>
      <c r="AY1103" s="234" t="s">
        <v>128</v>
      </c>
    </row>
    <row r="1104" s="2" customFormat="1" ht="16.5" customHeight="1">
      <c r="A1104" s="39"/>
      <c r="B1104" s="40"/>
      <c r="C1104" s="205" t="s">
        <v>2316</v>
      </c>
      <c r="D1104" s="205" t="s">
        <v>130</v>
      </c>
      <c r="E1104" s="206" t="s">
        <v>2317</v>
      </c>
      <c r="F1104" s="207" t="s">
        <v>2318</v>
      </c>
      <c r="G1104" s="208" t="s">
        <v>133</v>
      </c>
      <c r="H1104" s="209">
        <v>477.73000000000002</v>
      </c>
      <c r="I1104" s="210"/>
      <c r="J1104" s="211">
        <f>ROUND(I1104*H1104,2)</f>
        <v>0</v>
      </c>
      <c r="K1104" s="207" t="s">
        <v>134</v>
      </c>
      <c r="L1104" s="45"/>
      <c r="M1104" s="212" t="s">
        <v>19</v>
      </c>
      <c r="N1104" s="213" t="s">
        <v>43</v>
      </c>
      <c r="O1104" s="85"/>
      <c r="P1104" s="214">
        <f>O1104*H1104</f>
        <v>0</v>
      </c>
      <c r="Q1104" s="214">
        <v>3.0000000000000001E-05</v>
      </c>
      <c r="R1104" s="214">
        <f>Q1104*H1104</f>
        <v>0.014331900000000002</v>
      </c>
      <c r="S1104" s="214">
        <v>0</v>
      </c>
      <c r="T1104" s="215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16" t="s">
        <v>230</v>
      </c>
      <c r="AT1104" s="216" t="s">
        <v>130</v>
      </c>
      <c r="AU1104" s="216" t="s">
        <v>82</v>
      </c>
      <c r="AY1104" s="18" t="s">
        <v>128</v>
      </c>
      <c r="BE1104" s="217">
        <f>IF(N1104="základní",J1104,0)</f>
        <v>0</v>
      </c>
      <c r="BF1104" s="217">
        <f>IF(N1104="snížená",J1104,0)</f>
        <v>0</v>
      </c>
      <c r="BG1104" s="217">
        <f>IF(N1104="zákl. přenesená",J1104,0)</f>
        <v>0</v>
      </c>
      <c r="BH1104" s="217">
        <f>IF(N1104="sníž. přenesená",J1104,0)</f>
        <v>0</v>
      </c>
      <c r="BI1104" s="217">
        <f>IF(N1104="nulová",J1104,0)</f>
        <v>0</v>
      </c>
      <c r="BJ1104" s="18" t="s">
        <v>80</v>
      </c>
      <c r="BK1104" s="217">
        <f>ROUND(I1104*H1104,2)</f>
        <v>0</v>
      </c>
      <c r="BL1104" s="18" t="s">
        <v>230</v>
      </c>
      <c r="BM1104" s="216" t="s">
        <v>2319</v>
      </c>
    </row>
    <row r="1105" s="2" customFormat="1">
      <c r="A1105" s="39"/>
      <c r="B1105" s="40"/>
      <c r="C1105" s="41"/>
      <c r="D1105" s="218" t="s">
        <v>137</v>
      </c>
      <c r="E1105" s="41"/>
      <c r="F1105" s="219" t="s">
        <v>2320</v>
      </c>
      <c r="G1105" s="41"/>
      <c r="H1105" s="41"/>
      <c r="I1105" s="220"/>
      <c r="J1105" s="41"/>
      <c r="K1105" s="41"/>
      <c r="L1105" s="45"/>
      <c r="M1105" s="221"/>
      <c r="N1105" s="222"/>
      <c r="O1105" s="85"/>
      <c r="P1105" s="85"/>
      <c r="Q1105" s="85"/>
      <c r="R1105" s="85"/>
      <c r="S1105" s="85"/>
      <c r="T1105" s="86"/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T1105" s="18" t="s">
        <v>137</v>
      </c>
      <c r="AU1105" s="18" t="s">
        <v>82</v>
      </c>
    </row>
    <row r="1106" s="13" customFormat="1">
      <c r="A1106" s="13"/>
      <c r="B1106" s="223"/>
      <c r="C1106" s="224"/>
      <c r="D1106" s="225" t="s">
        <v>139</v>
      </c>
      <c r="E1106" s="226" t="s">
        <v>19</v>
      </c>
      <c r="F1106" s="227" t="s">
        <v>2315</v>
      </c>
      <c r="G1106" s="224"/>
      <c r="H1106" s="228">
        <v>477.73000000000002</v>
      </c>
      <c r="I1106" s="229"/>
      <c r="J1106" s="224"/>
      <c r="K1106" s="224"/>
      <c r="L1106" s="230"/>
      <c r="M1106" s="231"/>
      <c r="N1106" s="232"/>
      <c r="O1106" s="232"/>
      <c r="P1106" s="232"/>
      <c r="Q1106" s="232"/>
      <c r="R1106" s="232"/>
      <c r="S1106" s="232"/>
      <c r="T1106" s="23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4" t="s">
        <v>139</v>
      </c>
      <c r="AU1106" s="234" t="s">
        <v>82</v>
      </c>
      <c r="AV1106" s="13" t="s">
        <v>82</v>
      </c>
      <c r="AW1106" s="13" t="s">
        <v>34</v>
      </c>
      <c r="AX1106" s="13" t="s">
        <v>80</v>
      </c>
      <c r="AY1106" s="234" t="s">
        <v>128</v>
      </c>
    </row>
    <row r="1107" s="2" customFormat="1" ht="21.75" customHeight="1">
      <c r="A1107" s="39"/>
      <c r="B1107" s="40"/>
      <c r="C1107" s="205" t="s">
        <v>2321</v>
      </c>
      <c r="D1107" s="205" t="s">
        <v>130</v>
      </c>
      <c r="E1107" s="206" t="s">
        <v>2322</v>
      </c>
      <c r="F1107" s="207" t="s">
        <v>2323</v>
      </c>
      <c r="G1107" s="208" t="s">
        <v>133</v>
      </c>
      <c r="H1107" s="209">
        <v>477.73000000000002</v>
      </c>
      <c r="I1107" s="210"/>
      <c r="J1107" s="211">
        <f>ROUND(I1107*H1107,2)</f>
        <v>0</v>
      </c>
      <c r="K1107" s="207" t="s">
        <v>134</v>
      </c>
      <c r="L1107" s="45"/>
      <c r="M1107" s="212" t="s">
        <v>19</v>
      </c>
      <c r="N1107" s="213" t="s">
        <v>43</v>
      </c>
      <c r="O1107" s="85"/>
      <c r="P1107" s="214">
        <f>O1107*H1107</f>
        <v>0</v>
      </c>
      <c r="Q1107" s="214">
        <v>0.012</v>
      </c>
      <c r="R1107" s="214">
        <f>Q1107*H1107</f>
        <v>5.7327600000000007</v>
      </c>
      <c r="S1107" s="214">
        <v>0</v>
      </c>
      <c r="T1107" s="215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16" t="s">
        <v>230</v>
      </c>
      <c r="AT1107" s="216" t="s">
        <v>130</v>
      </c>
      <c r="AU1107" s="216" t="s">
        <v>82</v>
      </c>
      <c r="AY1107" s="18" t="s">
        <v>128</v>
      </c>
      <c r="BE1107" s="217">
        <f>IF(N1107="základní",J1107,0)</f>
        <v>0</v>
      </c>
      <c r="BF1107" s="217">
        <f>IF(N1107="snížená",J1107,0)</f>
        <v>0</v>
      </c>
      <c r="BG1107" s="217">
        <f>IF(N1107="zákl. přenesená",J1107,0)</f>
        <v>0</v>
      </c>
      <c r="BH1107" s="217">
        <f>IF(N1107="sníž. přenesená",J1107,0)</f>
        <v>0</v>
      </c>
      <c r="BI1107" s="217">
        <f>IF(N1107="nulová",J1107,0)</f>
        <v>0</v>
      </c>
      <c r="BJ1107" s="18" t="s">
        <v>80</v>
      </c>
      <c r="BK1107" s="217">
        <f>ROUND(I1107*H1107,2)</f>
        <v>0</v>
      </c>
      <c r="BL1107" s="18" t="s">
        <v>230</v>
      </c>
      <c r="BM1107" s="216" t="s">
        <v>2324</v>
      </c>
    </row>
    <row r="1108" s="2" customFormat="1">
      <c r="A1108" s="39"/>
      <c r="B1108" s="40"/>
      <c r="C1108" s="41"/>
      <c r="D1108" s="218" t="s">
        <v>137</v>
      </c>
      <c r="E1108" s="41"/>
      <c r="F1108" s="219" t="s">
        <v>2325</v>
      </c>
      <c r="G1108" s="41"/>
      <c r="H1108" s="41"/>
      <c r="I1108" s="220"/>
      <c r="J1108" s="41"/>
      <c r="K1108" s="41"/>
      <c r="L1108" s="45"/>
      <c r="M1108" s="221"/>
      <c r="N1108" s="222"/>
      <c r="O1108" s="85"/>
      <c r="P1108" s="85"/>
      <c r="Q1108" s="85"/>
      <c r="R1108" s="85"/>
      <c r="S1108" s="85"/>
      <c r="T1108" s="86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137</v>
      </c>
      <c r="AU1108" s="18" t="s">
        <v>82</v>
      </c>
    </row>
    <row r="1109" s="13" customFormat="1">
      <c r="A1109" s="13"/>
      <c r="B1109" s="223"/>
      <c r="C1109" s="224"/>
      <c r="D1109" s="225" t="s">
        <v>139</v>
      </c>
      <c r="E1109" s="226" t="s">
        <v>19</v>
      </c>
      <c r="F1109" s="227" t="s">
        <v>2315</v>
      </c>
      <c r="G1109" s="224"/>
      <c r="H1109" s="228">
        <v>477.73000000000002</v>
      </c>
      <c r="I1109" s="229"/>
      <c r="J1109" s="224"/>
      <c r="K1109" s="224"/>
      <c r="L1109" s="230"/>
      <c r="M1109" s="231"/>
      <c r="N1109" s="232"/>
      <c r="O1109" s="232"/>
      <c r="P1109" s="232"/>
      <c r="Q1109" s="232"/>
      <c r="R1109" s="232"/>
      <c r="S1109" s="232"/>
      <c r="T1109" s="23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4" t="s">
        <v>139</v>
      </c>
      <c r="AU1109" s="234" t="s">
        <v>82</v>
      </c>
      <c r="AV1109" s="13" t="s">
        <v>82</v>
      </c>
      <c r="AW1109" s="13" t="s">
        <v>34</v>
      </c>
      <c r="AX1109" s="13" t="s">
        <v>80</v>
      </c>
      <c r="AY1109" s="234" t="s">
        <v>128</v>
      </c>
    </row>
    <row r="1110" s="2" customFormat="1" ht="16.5" customHeight="1">
      <c r="A1110" s="39"/>
      <c r="B1110" s="40"/>
      <c r="C1110" s="205" t="s">
        <v>2326</v>
      </c>
      <c r="D1110" s="205" t="s">
        <v>130</v>
      </c>
      <c r="E1110" s="206" t="s">
        <v>2327</v>
      </c>
      <c r="F1110" s="207" t="s">
        <v>2328</v>
      </c>
      <c r="G1110" s="208" t="s">
        <v>133</v>
      </c>
      <c r="H1110" s="209">
        <v>477.73000000000002</v>
      </c>
      <c r="I1110" s="210"/>
      <c r="J1110" s="211">
        <f>ROUND(I1110*H1110,2)</f>
        <v>0</v>
      </c>
      <c r="K1110" s="207" t="s">
        <v>134</v>
      </c>
      <c r="L1110" s="45"/>
      <c r="M1110" s="212" t="s">
        <v>19</v>
      </c>
      <c r="N1110" s="213" t="s">
        <v>43</v>
      </c>
      <c r="O1110" s="85"/>
      <c r="P1110" s="214">
        <f>O1110*H1110</f>
        <v>0</v>
      </c>
      <c r="Q1110" s="214">
        <v>0.00029999999999999997</v>
      </c>
      <c r="R1110" s="214">
        <f>Q1110*H1110</f>
        <v>0.143319</v>
      </c>
      <c r="S1110" s="214">
        <v>0</v>
      </c>
      <c r="T1110" s="215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16" t="s">
        <v>230</v>
      </c>
      <c r="AT1110" s="216" t="s">
        <v>130</v>
      </c>
      <c r="AU1110" s="216" t="s">
        <v>82</v>
      </c>
      <c r="AY1110" s="18" t="s">
        <v>128</v>
      </c>
      <c r="BE1110" s="217">
        <f>IF(N1110="základní",J1110,0)</f>
        <v>0</v>
      </c>
      <c r="BF1110" s="217">
        <f>IF(N1110="snížená",J1110,0)</f>
        <v>0</v>
      </c>
      <c r="BG1110" s="217">
        <f>IF(N1110="zákl. přenesená",J1110,0)</f>
        <v>0</v>
      </c>
      <c r="BH1110" s="217">
        <f>IF(N1110="sníž. přenesená",J1110,0)</f>
        <v>0</v>
      </c>
      <c r="BI1110" s="217">
        <f>IF(N1110="nulová",J1110,0)</f>
        <v>0</v>
      </c>
      <c r="BJ1110" s="18" t="s">
        <v>80</v>
      </c>
      <c r="BK1110" s="217">
        <f>ROUND(I1110*H1110,2)</f>
        <v>0</v>
      </c>
      <c r="BL1110" s="18" t="s">
        <v>230</v>
      </c>
      <c r="BM1110" s="216" t="s">
        <v>2329</v>
      </c>
    </row>
    <row r="1111" s="2" customFormat="1">
      <c r="A1111" s="39"/>
      <c r="B1111" s="40"/>
      <c r="C1111" s="41"/>
      <c r="D1111" s="218" t="s">
        <v>137</v>
      </c>
      <c r="E1111" s="41"/>
      <c r="F1111" s="219" t="s">
        <v>2330</v>
      </c>
      <c r="G1111" s="41"/>
      <c r="H1111" s="41"/>
      <c r="I1111" s="220"/>
      <c r="J1111" s="41"/>
      <c r="K1111" s="41"/>
      <c r="L1111" s="45"/>
      <c r="M1111" s="221"/>
      <c r="N1111" s="222"/>
      <c r="O1111" s="85"/>
      <c r="P1111" s="85"/>
      <c r="Q1111" s="85"/>
      <c r="R1111" s="85"/>
      <c r="S1111" s="85"/>
      <c r="T1111" s="86"/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T1111" s="18" t="s">
        <v>137</v>
      </c>
      <c r="AU1111" s="18" t="s">
        <v>82</v>
      </c>
    </row>
    <row r="1112" s="13" customFormat="1">
      <c r="A1112" s="13"/>
      <c r="B1112" s="223"/>
      <c r="C1112" s="224"/>
      <c r="D1112" s="225" t="s">
        <v>139</v>
      </c>
      <c r="E1112" s="226" t="s">
        <v>19</v>
      </c>
      <c r="F1112" s="227" t="s">
        <v>2315</v>
      </c>
      <c r="G1112" s="224"/>
      <c r="H1112" s="228">
        <v>477.73000000000002</v>
      </c>
      <c r="I1112" s="229"/>
      <c r="J1112" s="224"/>
      <c r="K1112" s="224"/>
      <c r="L1112" s="230"/>
      <c r="M1112" s="231"/>
      <c r="N1112" s="232"/>
      <c r="O1112" s="232"/>
      <c r="P1112" s="232"/>
      <c r="Q1112" s="232"/>
      <c r="R1112" s="232"/>
      <c r="S1112" s="232"/>
      <c r="T1112" s="23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4" t="s">
        <v>139</v>
      </c>
      <c r="AU1112" s="234" t="s">
        <v>82</v>
      </c>
      <c r="AV1112" s="13" t="s">
        <v>82</v>
      </c>
      <c r="AW1112" s="13" t="s">
        <v>34</v>
      </c>
      <c r="AX1112" s="13" t="s">
        <v>80</v>
      </c>
      <c r="AY1112" s="234" t="s">
        <v>128</v>
      </c>
    </row>
    <row r="1113" s="2" customFormat="1" ht="16.5" customHeight="1">
      <c r="A1113" s="39"/>
      <c r="B1113" s="40"/>
      <c r="C1113" s="246" t="s">
        <v>2331</v>
      </c>
      <c r="D1113" s="246" t="s">
        <v>414</v>
      </c>
      <c r="E1113" s="247" t="s">
        <v>2332</v>
      </c>
      <c r="F1113" s="248" t="s">
        <v>2333</v>
      </c>
      <c r="G1113" s="249" t="s">
        <v>133</v>
      </c>
      <c r="H1113" s="250">
        <v>525.50300000000004</v>
      </c>
      <c r="I1113" s="251"/>
      <c r="J1113" s="252">
        <f>ROUND(I1113*H1113,2)</f>
        <v>0</v>
      </c>
      <c r="K1113" s="248" t="s">
        <v>134</v>
      </c>
      <c r="L1113" s="253"/>
      <c r="M1113" s="254" t="s">
        <v>19</v>
      </c>
      <c r="N1113" s="255" t="s">
        <v>43</v>
      </c>
      <c r="O1113" s="85"/>
      <c r="P1113" s="214">
        <f>O1113*H1113</f>
        <v>0</v>
      </c>
      <c r="Q1113" s="214">
        <v>0.00264</v>
      </c>
      <c r="R1113" s="214">
        <f>Q1113*H1113</f>
        <v>1.3873279200000002</v>
      </c>
      <c r="S1113" s="214">
        <v>0</v>
      </c>
      <c r="T1113" s="215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16" t="s">
        <v>334</v>
      </c>
      <c r="AT1113" s="216" t="s">
        <v>414</v>
      </c>
      <c r="AU1113" s="216" t="s">
        <v>82</v>
      </c>
      <c r="AY1113" s="18" t="s">
        <v>128</v>
      </c>
      <c r="BE1113" s="217">
        <f>IF(N1113="základní",J1113,0)</f>
        <v>0</v>
      </c>
      <c r="BF1113" s="217">
        <f>IF(N1113="snížená",J1113,0)</f>
        <v>0</v>
      </c>
      <c r="BG1113" s="217">
        <f>IF(N1113="zákl. přenesená",J1113,0)</f>
        <v>0</v>
      </c>
      <c r="BH1113" s="217">
        <f>IF(N1113="sníž. přenesená",J1113,0)</f>
        <v>0</v>
      </c>
      <c r="BI1113" s="217">
        <f>IF(N1113="nulová",J1113,0)</f>
        <v>0</v>
      </c>
      <c r="BJ1113" s="18" t="s">
        <v>80</v>
      </c>
      <c r="BK1113" s="217">
        <f>ROUND(I1113*H1113,2)</f>
        <v>0</v>
      </c>
      <c r="BL1113" s="18" t="s">
        <v>230</v>
      </c>
      <c r="BM1113" s="216" t="s">
        <v>2334</v>
      </c>
    </row>
    <row r="1114" s="13" customFormat="1">
      <c r="A1114" s="13"/>
      <c r="B1114" s="223"/>
      <c r="C1114" s="224"/>
      <c r="D1114" s="225" t="s">
        <v>139</v>
      </c>
      <c r="E1114" s="224"/>
      <c r="F1114" s="227" t="s">
        <v>2335</v>
      </c>
      <c r="G1114" s="224"/>
      <c r="H1114" s="228">
        <v>525.50300000000004</v>
      </c>
      <c r="I1114" s="229"/>
      <c r="J1114" s="224"/>
      <c r="K1114" s="224"/>
      <c r="L1114" s="230"/>
      <c r="M1114" s="231"/>
      <c r="N1114" s="232"/>
      <c r="O1114" s="232"/>
      <c r="P1114" s="232"/>
      <c r="Q1114" s="232"/>
      <c r="R1114" s="232"/>
      <c r="S1114" s="232"/>
      <c r="T1114" s="23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4" t="s">
        <v>139</v>
      </c>
      <c r="AU1114" s="234" t="s">
        <v>82</v>
      </c>
      <c r="AV1114" s="13" t="s">
        <v>82</v>
      </c>
      <c r="AW1114" s="13" t="s">
        <v>4</v>
      </c>
      <c r="AX1114" s="13" t="s">
        <v>80</v>
      </c>
      <c r="AY1114" s="234" t="s">
        <v>128</v>
      </c>
    </row>
    <row r="1115" s="2" customFormat="1" ht="16.5" customHeight="1">
      <c r="A1115" s="39"/>
      <c r="B1115" s="40"/>
      <c r="C1115" s="205" t="s">
        <v>2336</v>
      </c>
      <c r="D1115" s="205" t="s">
        <v>130</v>
      </c>
      <c r="E1115" s="206" t="s">
        <v>2337</v>
      </c>
      <c r="F1115" s="207" t="s">
        <v>2338</v>
      </c>
      <c r="G1115" s="208" t="s">
        <v>258</v>
      </c>
      <c r="H1115" s="209">
        <v>261.88</v>
      </c>
      <c r="I1115" s="210"/>
      <c r="J1115" s="211">
        <f>ROUND(I1115*H1115,2)</f>
        <v>0</v>
      </c>
      <c r="K1115" s="207" t="s">
        <v>134</v>
      </c>
      <c r="L1115" s="45"/>
      <c r="M1115" s="212" t="s">
        <v>19</v>
      </c>
      <c r="N1115" s="213" t="s">
        <v>43</v>
      </c>
      <c r="O1115" s="85"/>
      <c r="P1115" s="214">
        <f>O1115*H1115</f>
        <v>0</v>
      </c>
      <c r="Q1115" s="214">
        <v>1.0000000000000001E-05</v>
      </c>
      <c r="R1115" s="214">
        <f>Q1115*H1115</f>
        <v>0.0026188000000000001</v>
      </c>
      <c r="S1115" s="214">
        <v>0</v>
      </c>
      <c r="T1115" s="215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16" t="s">
        <v>230</v>
      </c>
      <c r="AT1115" s="216" t="s">
        <v>130</v>
      </c>
      <c r="AU1115" s="216" t="s">
        <v>82</v>
      </c>
      <c r="AY1115" s="18" t="s">
        <v>128</v>
      </c>
      <c r="BE1115" s="217">
        <f>IF(N1115="základní",J1115,0)</f>
        <v>0</v>
      </c>
      <c r="BF1115" s="217">
        <f>IF(N1115="snížená",J1115,0)</f>
        <v>0</v>
      </c>
      <c r="BG1115" s="217">
        <f>IF(N1115="zákl. přenesená",J1115,0)</f>
        <v>0</v>
      </c>
      <c r="BH1115" s="217">
        <f>IF(N1115="sníž. přenesená",J1115,0)</f>
        <v>0</v>
      </c>
      <c r="BI1115" s="217">
        <f>IF(N1115="nulová",J1115,0)</f>
        <v>0</v>
      </c>
      <c r="BJ1115" s="18" t="s">
        <v>80</v>
      </c>
      <c r="BK1115" s="217">
        <f>ROUND(I1115*H1115,2)</f>
        <v>0</v>
      </c>
      <c r="BL1115" s="18" t="s">
        <v>230</v>
      </c>
      <c r="BM1115" s="216" t="s">
        <v>2339</v>
      </c>
    </row>
    <row r="1116" s="2" customFormat="1">
      <c r="A1116" s="39"/>
      <c r="B1116" s="40"/>
      <c r="C1116" s="41"/>
      <c r="D1116" s="218" t="s">
        <v>137</v>
      </c>
      <c r="E1116" s="41"/>
      <c r="F1116" s="219" t="s">
        <v>2340</v>
      </c>
      <c r="G1116" s="41"/>
      <c r="H1116" s="41"/>
      <c r="I1116" s="220"/>
      <c r="J1116" s="41"/>
      <c r="K1116" s="41"/>
      <c r="L1116" s="45"/>
      <c r="M1116" s="221"/>
      <c r="N1116" s="222"/>
      <c r="O1116" s="85"/>
      <c r="P1116" s="85"/>
      <c r="Q1116" s="85"/>
      <c r="R1116" s="85"/>
      <c r="S1116" s="85"/>
      <c r="T1116" s="86"/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T1116" s="18" t="s">
        <v>137</v>
      </c>
      <c r="AU1116" s="18" t="s">
        <v>82</v>
      </c>
    </row>
    <row r="1117" s="13" customFormat="1">
      <c r="A1117" s="13"/>
      <c r="B1117" s="223"/>
      <c r="C1117" s="224"/>
      <c r="D1117" s="225" t="s">
        <v>139</v>
      </c>
      <c r="E1117" s="226" t="s">
        <v>19</v>
      </c>
      <c r="F1117" s="227" t="s">
        <v>2341</v>
      </c>
      <c r="G1117" s="224"/>
      <c r="H1117" s="228">
        <v>261.88</v>
      </c>
      <c r="I1117" s="229"/>
      <c r="J1117" s="224"/>
      <c r="K1117" s="224"/>
      <c r="L1117" s="230"/>
      <c r="M1117" s="231"/>
      <c r="N1117" s="232"/>
      <c r="O1117" s="232"/>
      <c r="P1117" s="232"/>
      <c r="Q1117" s="232"/>
      <c r="R1117" s="232"/>
      <c r="S1117" s="232"/>
      <c r="T1117" s="23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4" t="s">
        <v>139</v>
      </c>
      <c r="AU1117" s="234" t="s">
        <v>82</v>
      </c>
      <c r="AV1117" s="13" t="s">
        <v>82</v>
      </c>
      <c r="AW1117" s="13" t="s">
        <v>34</v>
      </c>
      <c r="AX1117" s="13" t="s">
        <v>80</v>
      </c>
      <c r="AY1117" s="234" t="s">
        <v>128</v>
      </c>
    </row>
    <row r="1118" s="2" customFormat="1" ht="16.5" customHeight="1">
      <c r="A1118" s="39"/>
      <c r="B1118" s="40"/>
      <c r="C1118" s="246" t="s">
        <v>2342</v>
      </c>
      <c r="D1118" s="246" t="s">
        <v>414</v>
      </c>
      <c r="E1118" s="247" t="s">
        <v>2343</v>
      </c>
      <c r="F1118" s="248" t="s">
        <v>2344</v>
      </c>
      <c r="G1118" s="249" t="s">
        <v>258</v>
      </c>
      <c r="H1118" s="250">
        <v>288.06799999999998</v>
      </c>
      <c r="I1118" s="251"/>
      <c r="J1118" s="252">
        <f>ROUND(I1118*H1118,2)</f>
        <v>0</v>
      </c>
      <c r="K1118" s="248" t="s">
        <v>134</v>
      </c>
      <c r="L1118" s="253"/>
      <c r="M1118" s="254" t="s">
        <v>19</v>
      </c>
      <c r="N1118" s="255" t="s">
        <v>43</v>
      </c>
      <c r="O1118" s="85"/>
      <c r="P1118" s="214">
        <f>O1118*H1118</f>
        <v>0</v>
      </c>
      <c r="Q1118" s="214">
        <v>0.00029999999999999997</v>
      </c>
      <c r="R1118" s="214">
        <f>Q1118*H1118</f>
        <v>0.086420399999999994</v>
      </c>
      <c r="S1118" s="214">
        <v>0</v>
      </c>
      <c r="T1118" s="215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16" t="s">
        <v>334</v>
      </c>
      <c r="AT1118" s="216" t="s">
        <v>414</v>
      </c>
      <c r="AU1118" s="216" t="s">
        <v>82</v>
      </c>
      <c r="AY1118" s="18" t="s">
        <v>128</v>
      </c>
      <c r="BE1118" s="217">
        <f>IF(N1118="základní",J1118,0)</f>
        <v>0</v>
      </c>
      <c r="BF1118" s="217">
        <f>IF(N1118="snížená",J1118,0)</f>
        <v>0</v>
      </c>
      <c r="BG1118" s="217">
        <f>IF(N1118="zákl. přenesená",J1118,0)</f>
        <v>0</v>
      </c>
      <c r="BH1118" s="217">
        <f>IF(N1118="sníž. přenesená",J1118,0)</f>
        <v>0</v>
      </c>
      <c r="BI1118" s="217">
        <f>IF(N1118="nulová",J1118,0)</f>
        <v>0</v>
      </c>
      <c r="BJ1118" s="18" t="s">
        <v>80</v>
      </c>
      <c r="BK1118" s="217">
        <f>ROUND(I1118*H1118,2)</f>
        <v>0</v>
      </c>
      <c r="BL1118" s="18" t="s">
        <v>230</v>
      </c>
      <c r="BM1118" s="216" t="s">
        <v>2345</v>
      </c>
    </row>
    <row r="1119" s="13" customFormat="1">
      <c r="A1119" s="13"/>
      <c r="B1119" s="223"/>
      <c r="C1119" s="224"/>
      <c r="D1119" s="225" t="s">
        <v>139</v>
      </c>
      <c r="E1119" s="224"/>
      <c r="F1119" s="227" t="s">
        <v>2346</v>
      </c>
      <c r="G1119" s="224"/>
      <c r="H1119" s="228">
        <v>288.06799999999998</v>
      </c>
      <c r="I1119" s="229"/>
      <c r="J1119" s="224"/>
      <c r="K1119" s="224"/>
      <c r="L1119" s="230"/>
      <c r="M1119" s="231"/>
      <c r="N1119" s="232"/>
      <c r="O1119" s="232"/>
      <c r="P1119" s="232"/>
      <c r="Q1119" s="232"/>
      <c r="R1119" s="232"/>
      <c r="S1119" s="232"/>
      <c r="T1119" s="23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4" t="s">
        <v>139</v>
      </c>
      <c r="AU1119" s="234" t="s">
        <v>82</v>
      </c>
      <c r="AV1119" s="13" t="s">
        <v>82</v>
      </c>
      <c r="AW1119" s="13" t="s">
        <v>4</v>
      </c>
      <c r="AX1119" s="13" t="s">
        <v>80</v>
      </c>
      <c r="AY1119" s="234" t="s">
        <v>128</v>
      </c>
    </row>
    <row r="1120" s="2" customFormat="1" ht="16.5" customHeight="1">
      <c r="A1120" s="39"/>
      <c r="B1120" s="40"/>
      <c r="C1120" s="205" t="s">
        <v>2347</v>
      </c>
      <c r="D1120" s="205" t="s">
        <v>130</v>
      </c>
      <c r="E1120" s="206" t="s">
        <v>2348</v>
      </c>
      <c r="F1120" s="207" t="s">
        <v>2349</v>
      </c>
      <c r="G1120" s="208" t="s">
        <v>133</v>
      </c>
      <c r="H1120" s="209">
        <v>477.73000000000002</v>
      </c>
      <c r="I1120" s="210"/>
      <c r="J1120" s="211">
        <f>ROUND(I1120*H1120,2)</f>
        <v>0</v>
      </c>
      <c r="K1120" s="207" t="s">
        <v>134</v>
      </c>
      <c r="L1120" s="45"/>
      <c r="M1120" s="212" t="s">
        <v>19</v>
      </c>
      <c r="N1120" s="213" t="s">
        <v>43</v>
      </c>
      <c r="O1120" s="85"/>
      <c r="P1120" s="214">
        <f>O1120*H1120</f>
        <v>0</v>
      </c>
      <c r="Q1120" s="214">
        <v>0</v>
      </c>
      <c r="R1120" s="214">
        <f>Q1120*H1120</f>
        <v>0</v>
      </c>
      <c r="S1120" s="214">
        <v>0</v>
      </c>
      <c r="T1120" s="215">
        <f>S1120*H1120</f>
        <v>0</v>
      </c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R1120" s="216" t="s">
        <v>230</v>
      </c>
      <c r="AT1120" s="216" t="s">
        <v>130</v>
      </c>
      <c r="AU1120" s="216" t="s">
        <v>82</v>
      </c>
      <c r="AY1120" s="18" t="s">
        <v>128</v>
      </c>
      <c r="BE1120" s="217">
        <f>IF(N1120="základní",J1120,0)</f>
        <v>0</v>
      </c>
      <c r="BF1120" s="217">
        <f>IF(N1120="snížená",J1120,0)</f>
        <v>0</v>
      </c>
      <c r="BG1120" s="217">
        <f>IF(N1120="zákl. přenesená",J1120,0)</f>
        <v>0</v>
      </c>
      <c r="BH1120" s="217">
        <f>IF(N1120="sníž. přenesená",J1120,0)</f>
        <v>0</v>
      </c>
      <c r="BI1120" s="217">
        <f>IF(N1120="nulová",J1120,0)</f>
        <v>0</v>
      </c>
      <c r="BJ1120" s="18" t="s">
        <v>80</v>
      </c>
      <c r="BK1120" s="217">
        <f>ROUND(I1120*H1120,2)</f>
        <v>0</v>
      </c>
      <c r="BL1120" s="18" t="s">
        <v>230</v>
      </c>
      <c r="BM1120" s="216" t="s">
        <v>2350</v>
      </c>
    </row>
    <row r="1121" s="2" customFormat="1">
      <c r="A1121" s="39"/>
      <c r="B1121" s="40"/>
      <c r="C1121" s="41"/>
      <c r="D1121" s="218" t="s">
        <v>137</v>
      </c>
      <c r="E1121" s="41"/>
      <c r="F1121" s="219" t="s">
        <v>2351</v>
      </c>
      <c r="G1121" s="41"/>
      <c r="H1121" s="41"/>
      <c r="I1121" s="220"/>
      <c r="J1121" s="41"/>
      <c r="K1121" s="41"/>
      <c r="L1121" s="45"/>
      <c r="M1121" s="221"/>
      <c r="N1121" s="222"/>
      <c r="O1121" s="85"/>
      <c r="P1121" s="85"/>
      <c r="Q1121" s="85"/>
      <c r="R1121" s="85"/>
      <c r="S1121" s="85"/>
      <c r="T1121" s="86"/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T1121" s="18" t="s">
        <v>137</v>
      </c>
      <c r="AU1121" s="18" t="s">
        <v>82</v>
      </c>
    </row>
    <row r="1122" s="13" customFormat="1">
      <c r="A1122" s="13"/>
      <c r="B1122" s="223"/>
      <c r="C1122" s="224"/>
      <c r="D1122" s="225" t="s">
        <v>139</v>
      </c>
      <c r="E1122" s="226" t="s">
        <v>19</v>
      </c>
      <c r="F1122" s="227" t="s">
        <v>2315</v>
      </c>
      <c r="G1122" s="224"/>
      <c r="H1122" s="228">
        <v>477.73000000000002</v>
      </c>
      <c r="I1122" s="229"/>
      <c r="J1122" s="224"/>
      <c r="K1122" s="224"/>
      <c r="L1122" s="230"/>
      <c r="M1122" s="231"/>
      <c r="N1122" s="232"/>
      <c r="O1122" s="232"/>
      <c r="P1122" s="232"/>
      <c r="Q1122" s="232"/>
      <c r="R1122" s="232"/>
      <c r="S1122" s="232"/>
      <c r="T1122" s="23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4" t="s">
        <v>139</v>
      </c>
      <c r="AU1122" s="234" t="s">
        <v>82</v>
      </c>
      <c r="AV1122" s="13" t="s">
        <v>82</v>
      </c>
      <c r="AW1122" s="13" t="s">
        <v>34</v>
      </c>
      <c r="AX1122" s="13" t="s">
        <v>80</v>
      </c>
      <c r="AY1122" s="234" t="s">
        <v>128</v>
      </c>
    </row>
    <row r="1123" s="2" customFormat="1" ht="24.15" customHeight="1">
      <c r="A1123" s="39"/>
      <c r="B1123" s="40"/>
      <c r="C1123" s="205" t="s">
        <v>2352</v>
      </c>
      <c r="D1123" s="205" t="s">
        <v>130</v>
      </c>
      <c r="E1123" s="206" t="s">
        <v>2353</v>
      </c>
      <c r="F1123" s="207" t="s">
        <v>2354</v>
      </c>
      <c r="G1123" s="208" t="s">
        <v>426</v>
      </c>
      <c r="H1123" s="256"/>
      <c r="I1123" s="210"/>
      <c r="J1123" s="211">
        <f>ROUND(I1123*H1123,2)</f>
        <v>0</v>
      </c>
      <c r="K1123" s="207" t="s">
        <v>134</v>
      </c>
      <c r="L1123" s="45"/>
      <c r="M1123" s="212" t="s">
        <v>19</v>
      </c>
      <c r="N1123" s="213" t="s">
        <v>43</v>
      </c>
      <c r="O1123" s="85"/>
      <c r="P1123" s="214">
        <f>O1123*H1123</f>
        <v>0</v>
      </c>
      <c r="Q1123" s="214">
        <v>0</v>
      </c>
      <c r="R1123" s="214">
        <f>Q1123*H1123</f>
        <v>0</v>
      </c>
      <c r="S1123" s="214">
        <v>0</v>
      </c>
      <c r="T1123" s="215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16" t="s">
        <v>230</v>
      </c>
      <c r="AT1123" s="216" t="s">
        <v>130</v>
      </c>
      <c r="AU1123" s="216" t="s">
        <v>82</v>
      </c>
      <c r="AY1123" s="18" t="s">
        <v>128</v>
      </c>
      <c r="BE1123" s="217">
        <f>IF(N1123="základní",J1123,0)</f>
        <v>0</v>
      </c>
      <c r="BF1123" s="217">
        <f>IF(N1123="snížená",J1123,0)</f>
        <v>0</v>
      </c>
      <c r="BG1123" s="217">
        <f>IF(N1123="zákl. přenesená",J1123,0)</f>
        <v>0</v>
      </c>
      <c r="BH1123" s="217">
        <f>IF(N1123="sníž. přenesená",J1123,0)</f>
        <v>0</v>
      </c>
      <c r="BI1123" s="217">
        <f>IF(N1123="nulová",J1123,0)</f>
        <v>0</v>
      </c>
      <c r="BJ1123" s="18" t="s">
        <v>80</v>
      </c>
      <c r="BK1123" s="217">
        <f>ROUND(I1123*H1123,2)</f>
        <v>0</v>
      </c>
      <c r="BL1123" s="18" t="s">
        <v>230</v>
      </c>
      <c r="BM1123" s="216" t="s">
        <v>2355</v>
      </c>
    </row>
    <row r="1124" s="2" customFormat="1">
      <c r="A1124" s="39"/>
      <c r="B1124" s="40"/>
      <c r="C1124" s="41"/>
      <c r="D1124" s="218" t="s">
        <v>137</v>
      </c>
      <c r="E1124" s="41"/>
      <c r="F1124" s="219" t="s">
        <v>2356</v>
      </c>
      <c r="G1124" s="41"/>
      <c r="H1124" s="41"/>
      <c r="I1124" s="220"/>
      <c r="J1124" s="41"/>
      <c r="K1124" s="41"/>
      <c r="L1124" s="45"/>
      <c r="M1124" s="221"/>
      <c r="N1124" s="222"/>
      <c r="O1124" s="85"/>
      <c r="P1124" s="85"/>
      <c r="Q1124" s="85"/>
      <c r="R1124" s="85"/>
      <c r="S1124" s="85"/>
      <c r="T1124" s="86"/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T1124" s="18" t="s">
        <v>137</v>
      </c>
      <c r="AU1124" s="18" t="s">
        <v>82</v>
      </c>
    </row>
    <row r="1125" s="12" customFormat="1" ht="22.8" customHeight="1">
      <c r="A1125" s="12"/>
      <c r="B1125" s="189"/>
      <c r="C1125" s="190"/>
      <c r="D1125" s="191" t="s">
        <v>71</v>
      </c>
      <c r="E1125" s="203" t="s">
        <v>2357</v>
      </c>
      <c r="F1125" s="203" t="s">
        <v>2358</v>
      </c>
      <c r="G1125" s="190"/>
      <c r="H1125" s="190"/>
      <c r="I1125" s="193"/>
      <c r="J1125" s="204">
        <f>BK1125</f>
        <v>0</v>
      </c>
      <c r="K1125" s="190"/>
      <c r="L1125" s="195"/>
      <c r="M1125" s="196"/>
      <c r="N1125" s="197"/>
      <c r="O1125" s="197"/>
      <c r="P1125" s="198">
        <f>SUM(P1126:P1142)</f>
        <v>0</v>
      </c>
      <c r="Q1125" s="197"/>
      <c r="R1125" s="198">
        <f>SUM(R1126:R1142)</f>
        <v>0.201094</v>
      </c>
      <c r="S1125" s="197"/>
      <c r="T1125" s="199">
        <f>SUM(T1126:T1142)</f>
        <v>0</v>
      </c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R1125" s="200" t="s">
        <v>82</v>
      </c>
      <c r="AT1125" s="201" t="s">
        <v>71</v>
      </c>
      <c r="AU1125" s="201" t="s">
        <v>80</v>
      </c>
      <c r="AY1125" s="200" t="s">
        <v>128</v>
      </c>
      <c r="BK1125" s="202">
        <f>SUM(BK1126:BK1142)</f>
        <v>0</v>
      </c>
    </row>
    <row r="1126" s="2" customFormat="1" ht="16.5" customHeight="1">
      <c r="A1126" s="39"/>
      <c r="B1126" s="40"/>
      <c r="C1126" s="205" t="s">
        <v>2359</v>
      </c>
      <c r="D1126" s="205" t="s">
        <v>130</v>
      </c>
      <c r="E1126" s="206" t="s">
        <v>2360</v>
      </c>
      <c r="F1126" s="207" t="s">
        <v>2361</v>
      </c>
      <c r="G1126" s="208" t="s">
        <v>133</v>
      </c>
      <c r="H1126" s="209">
        <v>26.440000000000001</v>
      </c>
      <c r="I1126" s="210"/>
      <c r="J1126" s="211">
        <f>ROUND(I1126*H1126,2)</f>
        <v>0</v>
      </c>
      <c r="K1126" s="207" t="s">
        <v>134</v>
      </c>
      <c r="L1126" s="45"/>
      <c r="M1126" s="212" t="s">
        <v>19</v>
      </c>
      <c r="N1126" s="213" t="s">
        <v>43</v>
      </c>
      <c r="O1126" s="85"/>
      <c r="P1126" s="214">
        <f>O1126*H1126</f>
        <v>0</v>
      </c>
      <c r="Q1126" s="214">
        <v>0</v>
      </c>
      <c r="R1126" s="214">
        <f>Q1126*H1126</f>
        <v>0</v>
      </c>
      <c r="S1126" s="214">
        <v>0</v>
      </c>
      <c r="T1126" s="215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16" t="s">
        <v>230</v>
      </c>
      <c r="AT1126" s="216" t="s">
        <v>130</v>
      </c>
      <c r="AU1126" s="216" t="s">
        <v>82</v>
      </c>
      <c r="AY1126" s="18" t="s">
        <v>128</v>
      </c>
      <c r="BE1126" s="217">
        <f>IF(N1126="základní",J1126,0)</f>
        <v>0</v>
      </c>
      <c r="BF1126" s="217">
        <f>IF(N1126="snížená",J1126,0)</f>
        <v>0</v>
      </c>
      <c r="BG1126" s="217">
        <f>IF(N1126="zákl. přenesená",J1126,0)</f>
        <v>0</v>
      </c>
      <c r="BH1126" s="217">
        <f>IF(N1126="sníž. přenesená",J1126,0)</f>
        <v>0</v>
      </c>
      <c r="BI1126" s="217">
        <f>IF(N1126="nulová",J1126,0)</f>
        <v>0</v>
      </c>
      <c r="BJ1126" s="18" t="s">
        <v>80</v>
      </c>
      <c r="BK1126" s="217">
        <f>ROUND(I1126*H1126,2)</f>
        <v>0</v>
      </c>
      <c r="BL1126" s="18" t="s">
        <v>230</v>
      </c>
      <c r="BM1126" s="216" t="s">
        <v>2362</v>
      </c>
    </row>
    <row r="1127" s="2" customFormat="1">
      <c r="A1127" s="39"/>
      <c r="B1127" s="40"/>
      <c r="C1127" s="41"/>
      <c r="D1127" s="218" t="s">
        <v>137</v>
      </c>
      <c r="E1127" s="41"/>
      <c r="F1127" s="219" t="s">
        <v>2363</v>
      </c>
      <c r="G1127" s="41"/>
      <c r="H1127" s="41"/>
      <c r="I1127" s="220"/>
      <c r="J1127" s="41"/>
      <c r="K1127" s="41"/>
      <c r="L1127" s="45"/>
      <c r="M1127" s="221"/>
      <c r="N1127" s="222"/>
      <c r="O1127" s="85"/>
      <c r="P1127" s="85"/>
      <c r="Q1127" s="85"/>
      <c r="R1127" s="85"/>
      <c r="S1127" s="85"/>
      <c r="T1127" s="86"/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T1127" s="18" t="s">
        <v>137</v>
      </c>
      <c r="AU1127" s="18" t="s">
        <v>82</v>
      </c>
    </row>
    <row r="1128" s="13" customFormat="1">
      <c r="A1128" s="13"/>
      <c r="B1128" s="223"/>
      <c r="C1128" s="224"/>
      <c r="D1128" s="225" t="s">
        <v>139</v>
      </c>
      <c r="E1128" s="226" t="s">
        <v>19</v>
      </c>
      <c r="F1128" s="227" t="s">
        <v>2364</v>
      </c>
      <c r="G1128" s="224"/>
      <c r="H1128" s="228">
        <v>26.440000000000001</v>
      </c>
      <c r="I1128" s="229"/>
      <c r="J1128" s="224"/>
      <c r="K1128" s="224"/>
      <c r="L1128" s="230"/>
      <c r="M1128" s="231"/>
      <c r="N1128" s="232"/>
      <c r="O1128" s="232"/>
      <c r="P1128" s="232"/>
      <c r="Q1128" s="232"/>
      <c r="R1128" s="232"/>
      <c r="S1128" s="232"/>
      <c r="T1128" s="23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4" t="s">
        <v>139</v>
      </c>
      <c r="AU1128" s="234" t="s">
        <v>82</v>
      </c>
      <c r="AV1128" s="13" t="s">
        <v>82</v>
      </c>
      <c r="AW1128" s="13" t="s">
        <v>34</v>
      </c>
      <c r="AX1128" s="13" t="s">
        <v>80</v>
      </c>
      <c r="AY1128" s="234" t="s">
        <v>128</v>
      </c>
    </row>
    <row r="1129" s="2" customFormat="1" ht="16.5" customHeight="1">
      <c r="A1129" s="39"/>
      <c r="B1129" s="40"/>
      <c r="C1129" s="205" t="s">
        <v>2365</v>
      </c>
      <c r="D1129" s="205" t="s">
        <v>130</v>
      </c>
      <c r="E1129" s="206" t="s">
        <v>2366</v>
      </c>
      <c r="F1129" s="207" t="s">
        <v>2367</v>
      </c>
      <c r="G1129" s="208" t="s">
        <v>133</v>
      </c>
      <c r="H1129" s="209">
        <v>26.440000000000001</v>
      </c>
      <c r="I1129" s="210"/>
      <c r="J1129" s="211">
        <f>ROUND(I1129*H1129,2)</f>
        <v>0</v>
      </c>
      <c r="K1129" s="207" t="s">
        <v>134</v>
      </c>
      <c r="L1129" s="45"/>
      <c r="M1129" s="212" t="s">
        <v>19</v>
      </c>
      <c r="N1129" s="213" t="s">
        <v>43</v>
      </c>
      <c r="O1129" s="85"/>
      <c r="P1129" s="214">
        <f>O1129*H1129</f>
        <v>0</v>
      </c>
      <c r="Q1129" s="214">
        <v>0.00029999999999999997</v>
      </c>
      <c r="R1129" s="214">
        <f>Q1129*H1129</f>
        <v>0.0079319999999999998</v>
      </c>
      <c r="S1129" s="214">
        <v>0</v>
      </c>
      <c r="T1129" s="215">
        <f>S1129*H1129</f>
        <v>0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16" t="s">
        <v>230</v>
      </c>
      <c r="AT1129" s="216" t="s">
        <v>130</v>
      </c>
      <c r="AU1129" s="216" t="s">
        <v>82</v>
      </c>
      <c r="AY1129" s="18" t="s">
        <v>128</v>
      </c>
      <c r="BE1129" s="217">
        <f>IF(N1129="základní",J1129,0)</f>
        <v>0</v>
      </c>
      <c r="BF1129" s="217">
        <f>IF(N1129="snížená",J1129,0)</f>
        <v>0</v>
      </c>
      <c r="BG1129" s="217">
        <f>IF(N1129="zákl. přenesená",J1129,0)</f>
        <v>0</v>
      </c>
      <c r="BH1129" s="217">
        <f>IF(N1129="sníž. přenesená",J1129,0)</f>
        <v>0</v>
      </c>
      <c r="BI1129" s="217">
        <f>IF(N1129="nulová",J1129,0)</f>
        <v>0</v>
      </c>
      <c r="BJ1129" s="18" t="s">
        <v>80</v>
      </c>
      <c r="BK1129" s="217">
        <f>ROUND(I1129*H1129,2)</f>
        <v>0</v>
      </c>
      <c r="BL1129" s="18" t="s">
        <v>230</v>
      </c>
      <c r="BM1129" s="216" t="s">
        <v>2368</v>
      </c>
    </row>
    <row r="1130" s="2" customFormat="1">
      <c r="A1130" s="39"/>
      <c r="B1130" s="40"/>
      <c r="C1130" s="41"/>
      <c r="D1130" s="218" t="s">
        <v>137</v>
      </c>
      <c r="E1130" s="41"/>
      <c r="F1130" s="219" t="s">
        <v>2369</v>
      </c>
      <c r="G1130" s="41"/>
      <c r="H1130" s="41"/>
      <c r="I1130" s="220"/>
      <c r="J1130" s="41"/>
      <c r="K1130" s="41"/>
      <c r="L1130" s="45"/>
      <c r="M1130" s="221"/>
      <c r="N1130" s="222"/>
      <c r="O1130" s="85"/>
      <c r="P1130" s="85"/>
      <c r="Q1130" s="85"/>
      <c r="R1130" s="85"/>
      <c r="S1130" s="85"/>
      <c r="T1130" s="86"/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T1130" s="18" t="s">
        <v>137</v>
      </c>
      <c r="AU1130" s="18" t="s">
        <v>82</v>
      </c>
    </row>
    <row r="1131" s="13" customFormat="1">
      <c r="A1131" s="13"/>
      <c r="B1131" s="223"/>
      <c r="C1131" s="224"/>
      <c r="D1131" s="225" t="s">
        <v>139</v>
      </c>
      <c r="E1131" s="226" t="s">
        <v>19</v>
      </c>
      <c r="F1131" s="227" t="s">
        <v>2364</v>
      </c>
      <c r="G1131" s="224"/>
      <c r="H1131" s="228">
        <v>26.440000000000001</v>
      </c>
      <c r="I1131" s="229"/>
      <c r="J1131" s="224"/>
      <c r="K1131" s="224"/>
      <c r="L1131" s="230"/>
      <c r="M1131" s="231"/>
      <c r="N1131" s="232"/>
      <c r="O1131" s="232"/>
      <c r="P1131" s="232"/>
      <c r="Q1131" s="232"/>
      <c r="R1131" s="232"/>
      <c r="S1131" s="232"/>
      <c r="T1131" s="23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4" t="s">
        <v>139</v>
      </c>
      <c r="AU1131" s="234" t="s">
        <v>82</v>
      </c>
      <c r="AV1131" s="13" t="s">
        <v>82</v>
      </c>
      <c r="AW1131" s="13" t="s">
        <v>34</v>
      </c>
      <c r="AX1131" s="13" t="s">
        <v>80</v>
      </c>
      <c r="AY1131" s="234" t="s">
        <v>128</v>
      </c>
    </row>
    <row r="1132" s="2" customFormat="1" ht="16.5" customHeight="1">
      <c r="A1132" s="39"/>
      <c r="B1132" s="40"/>
      <c r="C1132" s="205" t="s">
        <v>2370</v>
      </c>
      <c r="D1132" s="205" t="s">
        <v>130</v>
      </c>
      <c r="E1132" s="206" t="s">
        <v>2371</v>
      </c>
      <c r="F1132" s="207" t="s">
        <v>2372</v>
      </c>
      <c r="G1132" s="208" t="s">
        <v>133</v>
      </c>
      <c r="H1132" s="209">
        <v>26.440000000000001</v>
      </c>
      <c r="I1132" s="210"/>
      <c r="J1132" s="211">
        <f>ROUND(I1132*H1132,2)</f>
        <v>0</v>
      </c>
      <c r="K1132" s="207" t="s">
        <v>134</v>
      </c>
      <c r="L1132" s="45"/>
      <c r="M1132" s="212" t="s">
        <v>19</v>
      </c>
      <c r="N1132" s="213" t="s">
        <v>43</v>
      </c>
      <c r="O1132" s="85"/>
      <c r="P1132" s="214">
        <f>O1132*H1132</f>
        <v>0</v>
      </c>
      <c r="Q1132" s="214">
        <v>0.0032000000000000002</v>
      </c>
      <c r="R1132" s="214">
        <f>Q1132*H1132</f>
        <v>0.084608000000000003</v>
      </c>
      <c r="S1132" s="214">
        <v>0</v>
      </c>
      <c r="T1132" s="215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16" t="s">
        <v>230</v>
      </c>
      <c r="AT1132" s="216" t="s">
        <v>130</v>
      </c>
      <c r="AU1132" s="216" t="s">
        <v>82</v>
      </c>
      <c r="AY1132" s="18" t="s">
        <v>128</v>
      </c>
      <c r="BE1132" s="217">
        <f>IF(N1132="základní",J1132,0)</f>
        <v>0</v>
      </c>
      <c r="BF1132" s="217">
        <f>IF(N1132="snížená",J1132,0)</f>
        <v>0</v>
      </c>
      <c r="BG1132" s="217">
        <f>IF(N1132="zákl. přenesená",J1132,0)</f>
        <v>0</v>
      </c>
      <c r="BH1132" s="217">
        <f>IF(N1132="sníž. přenesená",J1132,0)</f>
        <v>0</v>
      </c>
      <c r="BI1132" s="217">
        <f>IF(N1132="nulová",J1132,0)</f>
        <v>0</v>
      </c>
      <c r="BJ1132" s="18" t="s">
        <v>80</v>
      </c>
      <c r="BK1132" s="217">
        <f>ROUND(I1132*H1132,2)</f>
        <v>0</v>
      </c>
      <c r="BL1132" s="18" t="s">
        <v>230</v>
      </c>
      <c r="BM1132" s="216" t="s">
        <v>2373</v>
      </c>
    </row>
    <row r="1133" s="2" customFormat="1">
      <c r="A1133" s="39"/>
      <c r="B1133" s="40"/>
      <c r="C1133" s="41"/>
      <c r="D1133" s="218" t="s">
        <v>137</v>
      </c>
      <c r="E1133" s="41"/>
      <c r="F1133" s="219" t="s">
        <v>2374</v>
      </c>
      <c r="G1133" s="41"/>
      <c r="H1133" s="41"/>
      <c r="I1133" s="220"/>
      <c r="J1133" s="41"/>
      <c r="K1133" s="41"/>
      <c r="L1133" s="45"/>
      <c r="M1133" s="221"/>
      <c r="N1133" s="222"/>
      <c r="O1133" s="85"/>
      <c r="P1133" s="85"/>
      <c r="Q1133" s="85"/>
      <c r="R1133" s="85"/>
      <c r="S1133" s="85"/>
      <c r="T1133" s="86"/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T1133" s="18" t="s">
        <v>137</v>
      </c>
      <c r="AU1133" s="18" t="s">
        <v>82</v>
      </c>
    </row>
    <row r="1134" s="13" customFormat="1">
      <c r="A1134" s="13"/>
      <c r="B1134" s="223"/>
      <c r="C1134" s="224"/>
      <c r="D1134" s="225" t="s">
        <v>139</v>
      </c>
      <c r="E1134" s="226" t="s">
        <v>19</v>
      </c>
      <c r="F1134" s="227" t="s">
        <v>2364</v>
      </c>
      <c r="G1134" s="224"/>
      <c r="H1134" s="228">
        <v>26.440000000000001</v>
      </c>
      <c r="I1134" s="229"/>
      <c r="J1134" s="224"/>
      <c r="K1134" s="224"/>
      <c r="L1134" s="230"/>
      <c r="M1134" s="231"/>
      <c r="N1134" s="232"/>
      <c r="O1134" s="232"/>
      <c r="P1134" s="232"/>
      <c r="Q1134" s="232"/>
      <c r="R1134" s="232"/>
      <c r="S1134" s="232"/>
      <c r="T1134" s="23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4" t="s">
        <v>139</v>
      </c>
      <c r="AU1134" s="234" t="s">
        <v>82</v>
      </c>
      <c r="AV1134" s="13" t="s">
        <v>82</v>
      </c>
      <c r="AW1134" s="13" t="s">
        <v>34</v>
      </c>
      <c r="AX1134" s="13" t="s">
        <v>80</v>
      </c>
      <c r="AY1134" s="234" t="s">
        <v>128</v>
      </c>
    </row>
    <row r="1135" s="2" customFormat="1" ht="16.5" customHeight="1">
      <c r="A1135" s="39"/>
      <c r="B1135" s="40"/>
      <c r="C1135" s="205" t="s">
        <v>2375</v>
      </c>
      <c r="D1135" s="205" t="s">
        <v>130</v>
      </c>
      <c r="E1135" s="206" t="s">
        <v>2376</v>
      </c>
      <c r="F1135" s="207" t="s">
        <v>2377</v>
      </c>
      <c r="G1135" s="208" t="s">
        <v>133</v>
      </c>
      <c r="H1135" s="209">
        <v>26.440000000000001</v>
      </c>
      <c r="I1135" s="210"/>
      <c r="J1135" s="211">
        <f>ROUND(I1135*H1135,2)</f>
        <v>0</v>
      </c>
      <c r="K1135" s="207" t="s">
        <v>134</v>
      </c>
      <c r="L1135" s="45"/>
      <c r="M1135" s="212" t="s">
        <v>19</v>
      </c>
      <c r="N1135" s="213" t="s">
        <v>43</v>
      </c>
      <c r="O1135" s="85"/>
      <c r="P1135" s="214">
        <f>O1135*H1135</f>
        <v>0</v>
      </c>
      <c r="Q1135" s="214">
        <v>0.00024000000000000001</v>
      </c>
      <c r="R1135" s="214">
        <f>Q1135*H1135</f>
        <v>0.0063456000000000007</v>
      </c>
      <c r="S1135" s="214">
        <v>0</v>
      </c>
      <c r="T1135" s="215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16" t="s">
        <v>230</v>
      </c>
      <c r="AT1135" s="216" t="s">
        <v>130</v>
      </c>
      <c r="AU1135" s="216" t="s">
        <v>82</v>
      </c>
      <c r="AY1135" s="18" t="s">
        <v>128</v>
      </c>
      <c r="BE1135" s="217">
        <f>IF(N1135="základní",J1135,0)</f>
        <v>0</v>
      </c>
      <c r="BF1135" s="217">
        <f>IF(N1135="snížená",J1135,0)</f>
        <v>0</v>
      </c>
      <c r="BG1135" s="217">
        <f>IF(N1135="zákl. přenesená",J1135,0)</f>
        <v>0</v>
      </c>
      <c r="BH1135" s="217">
        <f>IF(N1135="sníž. přenesená",J1135,0)</f>
        <v>0</v>
      </c>
      <c r="BI1135" s="217">
        <f>IF(N1135="nulová",J1135,0)</f>
        <v>0</v>
      </c>
      <c r="BJ1135" s="18" t="s">
        <v>80</v>
      </c>
      <c r="BK1135" s="217">
        <f>ROUND(I1135*H1135,2)</f>
        <v>0</v>
      </c>
      <c r="BL1135" s="18" t="s">
        <v>230</v>
      </c>
      <c r="BM1135" s="216" t="s">
        <v>2378</v>
      </c>
    </row>
    <row r="1136" s="2" customFormat="1">
      <c r="A1136" s="39"/>
      <c r="B1136" s="40"/>
      <c r="C1136" s="41"/>
      <c r="D1136" s="218" t="s">
        <v>137</v>
      </c>
      <c r="E1136" s="41"/>
      <c r="F1136" s="219" t="s">
        <v>2379</v>
      </c>
      <c r="G1136" s="41"/>
      <c r="H1136" s="41"/>
      <c r="I1136" s="220"/>
      <c r="J1136" s="41"/>
      <c r="K1136" s="41"/>
      <c r="L1136" s="45"/>
      <c r="M1136" s="221"/>
      <c r="N1136" s="222"/>
      <c r="O1136" s="85"/>
      <c r="P1136" s="85"/>
      <c r="Q1136" s="85"/>
      <c r="R1136" s="85"/>
      <c r="S1136" s="85"/>
      <c r="T1136" s="86"/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T1136" s="18" t="s">
        <v>137</v>
      </c>
      <c r="AU1136" s="18" t="s">
        <v>82</v>
      </c>
    </row>
    <row r="1137" s="13" customFormat="1">
      <c r="A1137" s="13"/>
      <c r="B1137" s="223"/>
      <c r="C1137" s="224"/>
      <c r="D1137" s="225" t="s">
        <v>139</v>
      </c>
      <c r="E1137" s="226" t="s">
        <v>19</v>
      </c>
      <c r="F1137" s="227" t="s">
        <v>2364</v>
      </c>
      <c r="G1137" s="224"/>
      <c r="H1137" s="228">
        <v>26.440000000000001</v>
      </c>
      <c r="I1137" s="229"/>
      <c r="J1137" s="224"/>
      <c r="K1137" s="224"/>
      <c r="L1137" s="230"/>
      <c r="M1137" s="231"/>
      <c r="N1137" s="232"/>
      <c r="O1137" s="232"/>
      <c r="P1137" s="232"/>
      <c r="Q1137" s="232"/>
      <c r="R1137" s="232"/>
      <c r="S1137" s="232"/>
      <c r="T1137" s="23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4" t="s">
        <v>139</v>
      </c>
      <c r="AU1137" s="234" t="s">
        <v>82</v>
      </c>
      <c r="AV1137" s="13" t="s">
        <v>82</v>
      </c>
      <c r="AW1137" s="13" t="s">
        <v>34</v>
      </c>
      <c r="AX1137" s="13" t="s">
        <v>80</v>
      </c>
      <c r="AY1137" s="234" t="s">
        <v>128</v>
      </c>
    </row>
    <row r="1138" s="2" customFormat="1" ht="24.15" customHeight="1">
      <c r="A1138" s="39"/>
      <c r="B1138" s="40"/>
      <c r="C1138" s="205" t="s">
        <v>2380</v>
      </c>
      <c r="D1138" s="205" t="s">
        <v>130</v>
      </c>
      <c r="E1138" s="206" t="s">
        <v>2381</v>
      </c>
      <c r="F1138" s="207" t="s">
        <v>2382</v>
      </c>
      <c r="G1138" s="208" t="s">
        <v>258</v>
      </c>
      <c r="H1138" s="209">
        <v>29.539999999999999</v>
      </c>
      <c r="I1138" s="210"/>
      <c r="J1138" s="211">
        <f>ROUND(I1138*H1138,2)</f>
        <v>0</v>
      </c>
      <c r="K1138" s="207" t="s">
        <v>134</v>
      </c>
      <c r="L1138" s="45"/>
      <c r="M1138" s="212" t="s">
        <v>19</v>
      </c>
      <c r="N1138" s="213" t="s">
        <v>43</v>
      </c>
      <c r="O1138" s="85"/>
      <c r="P1138" s="214">
        <f>O1138*H1138</f>
        <v>0</v>
      </c>
      <c r="Q1138" s="214">
        <v>0.00346</v>
      </c>
      <c r="R1138" s="214">
        <f>Q1138*H1138</f>
        <v>0.10220839999999999</v>
      </c>
      <c r="S1138" s="214">
        <v>0</v>
      </c>
      <c r="T1138" s="215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16" t="s">
        <v>230</v>
      </c>
      <c r="AT1138" s="216" t="s">
        <v>130</v>
      </c>
      <c r="AU1138" s="216" t="s">
        <v>82</v>
      </c>
      <c r="AY1138" s="18" t="s">
        <v>128</v>
      </c>
      <c r="BE1138" s="217">
        <f>IF(N1138="základní",J1138,0)</f>
        <v>0</v>
      </c>
      <c r="BF1138" s="217">
        <f>IF(N1138="snížená",J1138,0)</f>
        <v>0</v>
      </c>
      <c r="BG1138" s="217">
        <f>IF(N1138="zákl. přenesená",J1138,0)</f>
        <v>0</v>
      </c>
      <c r="BH1138" s="217">
        <f>IF(N1138="sníž. přenesená",J1138,0)</f>
        <v>0</v>
      </c>
      <c r="BI1138" s="217">
        <f>IF(N1138="nulová",J1138,0)</f>
        <v>0</v>
      </c>
      <c r="BJ1138" s="18" t="s">
        <v>80</v>
      </c>
      <c r="BK1138" s="217">
        <f>ROUND(I1138*H1138,2)</f>
        <v>0</v>
      </c>
      <c r="BL1138" s="18" t="s">
        <v>230</v>
      </c>
      <c r="BM1138" s="216" t="s">
        <v>2383</v>
      </c>
    </row>
    <row r="1139" s="2" customFormat="1">
      <c r="A1139" s="39"/>
      <c r="B1139" s="40"/>
      <c r="C1139" s="41"/>
      <c r="D1139" s="218" t="s">
        <v>137</v>
      </c>
      <c r="E1139" s="41"/>
      <c r="F1139" s="219" t="s">
        <v>2384</v>
      </c>
      <c r="G1139" s="41"/>
      <c r="H1139" s="41"/>
      <c r="I1139" s="220"/>
      <c r="J1139" s="41"/>
      <c r="K1139" s="41"/>
      <c r="L1139" s="45"/>
      <c r="M1139" s="221"/>
      <c r="N1139" s="222"/>
      <c r="O1139" s="85"/>
      <c r="P1139" s="85"/>
      <c r="Q1139" s="85"/>
      <c r="R1139" s="85"/>
      <c r="S1139" s="85"/>
      <c r="T1139" s="86"/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T1139" s="18" t="s">
        <v>137</v>
      </c>
      <c r="AU1139" s="18" t="s">
        <v>82</v>
      </c>
    </row>
    <row r="1140" s="13" customFormat="1">
      <c r="A1140" s="13"/>
      <c r="B1140" s="223"/>
      <c r="C1140" s="224"/>
      <c r="D1140" s="225" t="s">
        <v>139</v>
      </c>
      <c r="E1140" s="226" t="s">
        <v>19</v>
      </c>
      <c r="F1140" s="227" t="s">
        <v>2385</v>
      </c>
      <c r="G1140" s="224"/>
      <c r="H1140" s="228">
        <v>29.539999999999999</v>
      </c>
      <c r="I1140" s="229"/>
      <c r="J1140" s="224"/>
      <c r="K1140" s="224"/>
      <c r="L1140" s="230"/>
      <c r="M1140" s="231"/>
      <c r="N1140" s="232"/>
      <c r="O1140" s="232"/>
      <c r="P1140" s="232"/>
      <c r="Q1140" s="232"/>
      <c r="R1140" s="232"/>
      <c r="S1140" s="232"/>
      <c r="T1140" s="23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4" t="s">
        <v>139</v>
      </c>
      <c r="AU1140" s="234" t="s">
        <v>82</v>
      </c>
      <c r="AV1140" s="13" t="s">
        <v>82</v>
      </c>
      <c r="AW1140" s="13" t="s">
        <v>34</v>
      </c>
      <c r="AX1140" s="13" t="s">
        <v>80</v>
      </c>
      <c r="AY1140" s="234" t="s">
        <v>128</v>
      </c>
    </row>
    <row r="1141" s="2" customFormat="1" ht="24.15" customHeight="1">
      <c r="A1141" s="39"/>
      <c r="B1141" s="40"/>
      <c r="C1141" s="205" t="s">
        <v>2386</v>
      </c>
      <c r="D1141" s="205" t="s">
        <v>130</v>
      </c>
      <c r="E1141" s="206" t="s">
        <v>2387</v>
      </c>
      <c r="F1141" s="207" t="s">
        <v>2388</v>
      </c>
      <c r="G1141" s="208" t="s">
        <v>426</v>
      </c>
      <c r="H1141" s="256"/>
      <c r="I1141" s="210"/>
      <c r="J1141" s="211">
        <f>ROUND(I1141*H1141,2)</f>
        <v>0</v>
      </c>
      <c r="K1141" s="207" t="s">
        <v>134</v>
      </c>
      <c r="L1141" s="45"/>
      <c r="M1141" s="212" t="s">
        <v>19</v>
      </c>
      <c r="N1141" s="213" t="s">
        <v>43</v>
      </c>
      <c r="O1141" s="85"/>
      <c r="P1141" s="214">
        <f>O1141*H1141</f>
        <v>0</v>
      </c>
      <c r="Q1141" s="214">
        <v>0</v>
      </c>
      <c r="R1141" s="214">
        <f>Q1141*H1141</f>
        <v>0</v>
      </c>
      <c r="S1141" s="214">
        <v>0</v>
      </c>
      <c r="T1141" s="215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16" t="s">
        <v>230</v>
      </c>
      <c r="AT1141" s="216" t="s">
        <v>130</v>
      </c>
      <c r="AU1141" s="216" t="s">
        <v>82</v>
      </c>
      <c r="AY1141" s="18" t="s">
        <v>128</v>
      </c>
      <c r="BE1141" s="217">
        <f>IF(N1141="základní",J1141,0)</f>
        <v>0</v>
      </c>
      <c r="BF1141" s="217">
        <f>IF(N1141="snížená",J1141,0)</f>
        <v>0</v>
      </c>
      <c r="BG1141" s="217">
        <f>IF(N1141="zákl. přenesená",J1141,0)</f>
        <v>0</v>
      </c>
      <c r="BH1141" s="217">
        <f>IF(N1141="sníž. přenesená",J1141,0)</f>
        <v>0</v>
      </c>
      <c r="BI1141" s="217">
        <f>IF(N1141="nulová",J1141,0)</f>
        <v>0</v>
      </c>
      <c r="BJ1141" s="18" t="s">
        <v>80</v>
      </c>
      <c r="BK1141" s="217">
        <f>ROUND(I1141*H1141,2)</f>
        <v>0</v>
      </c>
      <c r="BL1141" s="18" t="s">
        <v>230</v>
      </c>
      <c r="BM1141" s="216" t="s">
        <v>2389</v>
      </c>
    </row>
    <row r="1142" s="2" customFormat="1">
      <c r="A1142" s="39"/>
      <c r="B1142" s="40"/>
      <c r="C1142" s="41"/>
      <c r="D1142" s="218" t="s">
        <v>137</v>
      </c>
      <c r="E1142" s="41"/>
      <c r="F1142" s="219" t="s">
        <v>2390</v>
      </c>
      <c r="G1142" s="41"/>
      <c r="H1142" s="41"/>
      <c r="I1142" s="220"/>
      <c r="J1142" s="41"/>
      <c r="K1142" s="41"/>
      <c r="L1142" s="45"/>
      <c r="M1142" s="221"/>
      <c r="N1142" s="222"/>
      <c r="O1142" s="85"/>
      <c r="P1142" s="85"/>
      <c r="Q1142" s="85"/>
      <c r="R1142" s="85"/>
      <c r="S1142" s="85"/>
      <c r="T1142" s="86"/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T1142" s="18" t="s">
        <v>137</v>
      </c>
      <c r="AU1142" s="18" t="s">
        <v>82</v>
      </c>
    </row>
    <row r="1143" s="12" customFormat="1" ht="22.8" customHeight="1">
      <c r="A1143" s="12"/>
      <c r="B1143" s="189"/>
      <c r="C1143" s="190"/>
      <c r="D1143" s="191" t="s">
        <v>71</v>
      </c>
      <c r="E1143" s="203" t="s">
        <v>2391</v>
      </c>
      <c r="F1143" s="203" t="s">
        <v>2392</v>
      </c>
      <c r="G1143" s="190"/>
      <c r="H1143" s="190"/>
      <c r="I1143" s="193"/>
      <c r="J1143" s="204">
        <f>BK1143</f>
        <v>0</v>
      </c>
      <c r="K1143" s="190"/>
      <c r="L1143" s="195"/>
      <c r="M1143" s="196"/>
      <c r="N1143" s="197"/>
      <c r="O1143" s="197"/>
      <c r="P1143" s="198">
        <f>SUM(P1144:P1180)</f>
        <v>0</v>
      </c>
      <c r="Q1143" s="197"/>
      <c r="R1143" s="198">
        <f>SUM(R1144:R1180)</f>
        <v>2.0207412000000002</v>
      </c>
      <c r="S1143" s="197"/>
      <c r="T1143" s="199">
        <f>SUM(T1144:T1180)</f>
        <v>0</v>
      </c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R1143" s="200" t="s">
        <v>82</v>
      </c>
      <c r="AT1143" s="201" t="s">
        <v>71</v>
      </c>
      <c r="AU1143" s="201" t="s">
        <v>80</v>
      </c>
      <c r="AY1143" s="200" t="s">
        <v>128</v>
      </c>
      <c r="BK1143" s="202">
        <f>SUM(BK1144:BK1180)</f>
        <v>0</v>
      </c>
    </row>
    <row r="1144" s="2" customFormat="1" ht="16.5" customHeight="1">
      <c r="A1144" s="39"/>
      <c r="B1144" s="40"/>
      <c r="C1144" s="205" t="s">
        <v>2393</v>
      </c>
      <c r="D1144" s="205" t="s">
        <v>130</v>
      </c>
      <c r="E1144" s="206" t="s">
        <v>2394</v>
      </c>
      <c r="F1144" s="207" t="s">
        <v>2395</v>
      </c>
      <c r="G1144" s="208" t="s">
        <v>133</v>
      </c>
      <c r="H1144" s="209">
        <v>103.39</v>
      </c>
      <c r="I1144" s="210"/>
      <c r="J1144" s="211">
        <f>ROUND(I1144*H1144,2)</f>
        <v>0</v>
      </c>
      <c r="K1144" s="207" t="s">
        <v>134</v>
      </c>
      <c r="L1144" s="45"/>
      <c r="M1144" s="212" t="s">
        <v>19</v>
      </c>
      <c r="N1144" s="213" t="s">
        <v>43</v>
      </c>
      <c r="O1144" s="85"/>
      <c r="P1144" s="214">
        <f>O1144*H1144</f>
        <v>0</v>
      </c>
      <c r="Q1144" s="214">
        <v>0</v>
      </c>
      <c r="R1144" s="214">
        <f>Q1144*H1144</f>
        <v>0</v>
      </c>
      <c r="S1144" s="214">
        <v>0</v>
      </c>
      <c r="T1144" s="215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16" t="s">
        <v>230</v>
      </c>
      <c r="AT1144" s="216" t="s">
        <v>130</v>
      </c>
      <c r="AU1144" s="216" t="s">
        <v>82</v>
      </c>
      <c r="AY1144" s="18" t="s">
        <v>128</v>
      </c>
      <c r="BE1144" s="217">
        <f>IF(N1144="základní",J1144,0)</f>
        <v>0</v>
      </c>
      <c r="BF1144" s="217">
        <f>IF(N1144="snížená",J1144,0)</f>
        <v>0</v>
      </c>
      <c r="BG1144" s="217">
        <f>IF(N1144="zákl. přenesená",J1144,0)</f>
        <v>0</v>
      </c>
      <c r="BH1144" s="217">
        <f>IF(N1144="sníž. přenesená",J1144,0)</f>
        <v>0</v>
      </c>
      <c r="BI1144" s="217">
        <f>IF(N1144="nulová",J1144,0)</f>
        <v>0</v>
      </c>
      <c r="BJ1144" s="18" t="s">
        <v>80</v>
      </c>
      <c r="BK1144" s="217">
        <f>ROUND(I1144*H1144,2)</f>
        <v>0</v>
      </c>
      <c r="BL1144" s="18" t="s">
        <v>230</v>
      </c>
      <c r="BM1144" s="216" t="s">
        <v>2396</v>
      </c>
    </row>
    <row r="1145" s="2" customFormat="1">
      <c r="A1145" s="39"/>
      <c r="B1145" s="40"/>
      <c r="C1145" s="41"/>
      <c r="D1145" s="218" t="s">
        <v>137</v>
      </c>
      <c r="E1145" s="41"/>
      <c r="F1145" s="219" t="s">
        <v>2397</v>
      </c>
      <c r="G1145" s="41"/>
      <c r="H1145" s="41"/>
      <c r="I1145" s="220"/>
      <c r="J1145" s="41"/>
      <c r="K1145" s="41"/>
      <c r="L1145" s="45"/>
      <c r="M1145" s="221"/>
      <c r="N1145" s="222"/>
      <c r="O1145" s="85"/>
      <c r="P1145" s="85"/>
      <c r="Q1145" s="85"/>
      <c r="R1145" s="85"/>
      <c r="S1145" s="85"/>
      <c r="T1145" s="86"/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T1145" s="18" t="s">
        <v>137</v>
      </c>
      <c r="AU1145" s="18" t="s">
        <v>82</v>
      </c>
    </row>
    <row r="1146" s="13" customFormat="1">
      <c r="A1146" s="13"/>
      <c r="B1146" s="223"/>
      <c r="C1146" s="224"/>
      <c r="D1146" s="225" t="s">
        <v>139</v>
      </c>
      <c r="E1146" s="226" t="s">
        <v>19</v>
      </c>
      <c r="F1146" s="227" t="s">
        <v>2398</v>
      </c>
      <c r="G1146" s="224"/>
      <c r="H1146" s="228">
        <v>89.890000000000001</v>
      </c>
      <c r="I1146" s="229"/>
      <c r="J1146" s="224"/>
      <c r="K1146" s="224"/>
      <c r="L1146" s="230"/>
      <c r="M1146" s="231"/>
      <c r="N1146" s="232"/>
      <c r="O1146" s="232"/>
      <c r="P1146" s="232"/>
      <c r="Q1146" s="232"/>
      <c r="R1146" s="232"/>
      <c r="S1146" s="232"/>
      <c r="T1146" s="23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4" t="s">
        <v>139</v>
      </c>
      <c r="AU1146" s="234" t="s">
        <v>82</v>
      </c>
      <c r="AV1146" s="13" t="s">
        <v>82</v>
      </c>
      <c r="AW1146" s="13" t="s">
        <v>34</v>
      </c>
      <c r="AX1146" s="13" t="s">
        <v>72</v>
      </c>
      <c r="AY1146" s="234" t="s">
        <v>128</v>
      </c>
    </row>
    <row r="1147" s="13" customFormat="1">
      <c r="A1147" s="13"/>
      <c r="B1147" s="223"/>
      <c r="C1147" s="224"/>
      <c r="D1147" s="225" t="s">
        <v>139</v>
      </c>
      <c r="E1147" s="226" t="s">
        <v>19</v>
      </c>
      <c r="F1147" s="227" t="s">
        <v>1423</v>
      </c>
      <c r="G1147" s="224"/>
      <c r="H1147" s="228">
        <v>13.5</v>
      </c>
      <c r="I1147" s="229"/>
      <c r="J1147" s="224"/>
      <c r="K1147" s="224"/>
      <c r="L1147" s="230"/>
      <c r="M1147" s="231"/>
      <c r="N1147" s="232"/>
      <c r="O1147" s="232"/>
      <c r="P1147" s="232"/>
      <c r="Q1147" s="232"/>
      <c r="R1147" s="232"/>
      <c r="S1147" s="232"/>
      <c r="T1147" s="23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4" t="s">
        <v>139</v>
      </c>
      <c r="AU1147" s="234" t="s">
        <v>82</v>
      </c>
      <c r="AV1147" s="13" t="s">
        <v>82</v>
      </c>
      <c r="AW1147" s="13" t="s">
        <v>34</v>
      </c>
      <c r="AX1147" s="13" t="s">
        <v>72</v>
      </c>
      <c r="AY1147" s="234" t="s">
        <v>128</v>
      </c>
    </row>
    <row r="1148" s="14" customFormat="1">
      <c r="A1148" s="14"/>
      <c r="B1148" s="235"/>
      <c r="C1148" s="236"/>
      <c r="D1148" s="225" t="s">
        <v>139</v>
      </c>
      <c r="E1148" s="237" t="s">
        <v>19</v>
      </c>
      <c r="F1148" s="238" t="s">
        <v>153</v>
      </c>
      <c r="G1148" s="236"/>
      <c r="H1148" s="239">
        <v>103.39</v>
      </c>
      <c r="I1148" s="240"/>
      <c r="J1148" s="236"/>
      <c r="K1148" s="236"/>
      <c r="L1148" s="241"/>
      <c r="M1148" s="242"/>
      <c r="N1148" s="243"/>
      <c r="O1148" s="243"/>
      <c r="P1148" s="243"/>
      <c r="Q1148" s="243"/>
      <c r="R1148" s="243"/>
      <c r="S1148" s="243"/>
      <c r="T1148" s="244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45" t="s">
        <v>139</v>
      </c>
      <c r="AU1148" s="245" t="s">
        <v>82</v>
      </c>
      <c r="AV1148" s="14" t="s">
        <v>135</v>
      </c>
      <c r="AW1148" s="14" t="s">
        <v>34</v>
      </c>
      <c r="AX1148" s="14" t="s">
        <v>80</v>
      </c>
      <c r="AY1148" s="245" t="s">
        <v>128</v>
      </c>
    </row>
    <row r="1149" s="2" customFormat="1" ht="16.5" customHeight="1">
      <c r="A1149" s="39"/>
      <c r="B1149" s="40"/>
      <c r="C1149" s="205" t="s">
        <v>2399</v>
      </c>
      <c r="D1149" s="205" t="s">
        <v>130</v>
      </c>
      <c r="E1149" s="206" t="s">
        <v>2400</v>
      </c>
      <c r="F1149" s="207" t="s">
        <v>2401</v>
      </c>
      <c r="G1149" s="208" t="s">
        <v>133</v>
      </c>
      <c r="H1149" s="209">
        <v>103.39</v>
      </c>
      <c r="I1149" s="210"/>
      <c r="J1149" s="211">
        <f>ROUND(I1149*H1149,2)</f>
        <v>0</v>
      </c>
      <c r="K1149" s="207" t="s">
        <v>134</v>
      </c>
      <c r="L1149" s="45"/>
      <c r="M1149" s="212" t="s">
        <v>19</v>
      </c>
      <c r="N1149" s="213" t="s">
        <v>43</v>
      </c>
      <c r="O1149" s="85"/>
      <c r="P1149" s="214">
        <f>O1149*H1149</f>
        <v>0</v>
      </c>
      <c r="Q1149" s="214">
        <v>0.00029999999999999997</v>
      </c>
      <c r="R1149" s="214">
        <f>Q1149*H1149</f>
        <v>0.031016999999999996</v>
      </c>
      <c r="S1149" s="214">
        <v>0</v>
      </c>
      <c r="T1149" s="215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16" t="s">
        <v>230</v>
      </c>
      <c r="AT1149" s="216" t="s">
        <v>130</v>
      </c>
      <c r="AU1149" s="216" t="s">
        <v>82</v>
      </c>
      <c r="AY1149" s="18" t="s">
        <v>128</v>
      </c>
      <c r="BE1149" s="217">
        <f>IF(N1149="základní",J1149,0)</f>
        <v>0</v>
      </c>
      <c r="BF1149" s="217">
        <f>IF(N1149="snížená",J1149,0)</f>
        <v>0</v>
      </c>
      <c r="BG1149" s="217">
        <f>IF(N1149="zákl. přenesená",J1149,0)</f>
        <v>0</v>
      </c>
      <c r="BH1149" s="217">
        <f>IF(N1149="sníž. přenesená",J1149,0)</f>
        <v>0</v>
      </c>
      <c r="BI1149" s="217">
        <f>IF(N1149="nulová",J1149,0)</f>
        <v>0</v>
      </c>
      <c r="BJ1149" s="18" t="s">
        <v>80</v>
      </c>
      <c r="BK1149" s="217">
        <f>ROUND(I1149*H1149,2)</f>
        <v>0</v>
      </c>
      <c r="BL1149" s="18" t="s">
        <v>230</v>
      </c>
      <c r="BM1149" s="216" t="s">
        <v>2402</v>
      </c>
    </row>
    <row r="1150" s="2" customFormat="1">
      <c r="A1150" s="39"/>
      <c r="B1150" s="40"/>
      <c r="C1150" s="41"/>
      <c r="D1150" s="218" t="s">
        <v>137</v>
      </c>
      <c r="E1150" s="41"/>
      <c r="F1150" s="219" t="s">
        <v>2403</v>
      </c>
      <c r="G1150" s="41"/>
      <c r="H1150" s="41"/>
      <c r="I1150" s="220"/>
      <c r="J1150" s="41"/>
      <c r="K1150" s="41"/>
      <c r="L1150" s="45"/>
      <c r="M1150" s="221"/>
      <c r="N1150" s="222"/>
      <c r="O1150" s="85"/>
      <c r="P1150" s="85"/>
      <c r="Q1150" s="85"/>
      <c r="R1150" s="85"/>
      <c r="S1150" s="85"/>
      <c r="T1150" s="86"/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T1150" s="18" t="s">
        <v>137</v>
      </c>
      <c r="AU1150" s="18" t="s">
        <v>82</v>
      </c>
    </row>
    <row r="1151" s="13" customFormat="1">
      <c r="A1151" s="13"/>
      <c r="B1151" s="223"/>
      <c r="C1151" s="224"/>
      <c r="D1151" s="225" t="s">
        <v>139</v>
      </c>
      <c r="E1151" s="226" t="s">
        <v>19</v>
      </c>
      <c r="F1151" s="227" t="s">
        <v>2398</v>
      </c>
      <c r="G1151" s="224"/>
      <c r="H1151" s="228">
        <v>89.890000000000001</v>
      </c>
      <c r="I1151" s="229"/>
      <c r="J1151" s="224"/>
      <c r="K1151" s="224"/>
      <c r="L1151" s="230"/>
      <c r="M1151" s="231"/>
      <c r="N1151" s="232"/>
      <c r="O1151" s="232"/>
      <c r="P1151" s="232"/>
      <c r="Q1151" s="232"/>
      <c r="R1151" s="232"/>
      <c r="S1151" s="232"/>
      <c r="T1151" s="23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4" t="s">
        <v>139</v>
      </c>
      <c r="AU1151" s="234" t="s">
        <v>82</v>
      </c>
      <c r="AV1151" s="13" t="s">
        <v>82</v>
      </c>
      <c r="AW1151" s="13" t="s">
        <v>34</v>
      </c>
      <c r="AX1151" s="13" t="s">
        <v>72</v>
      </c>
      <c r="AY1151" s="234" t="s">
        <v>128</v>
      </c>
    </row>
    <row r="1152" s="13" customFormat="1">
      <c r="A1152" s="13"/>
      <c r="B1152" s="223"/>
      <c r="C1152" s="224"/>
      <c r="D1152" s="225" t="s">
        <v>139</v>
      </c>
      <c r="E1152" s="226" t="s">
        <v>19</v>
      </c>
      <c r="F1152" s="227" t="s">
        <v>1423</v>
      </c>
      <c r="G1152" s="224"/>
      <c r="H1152" s="228">
        <v>13.5</v>
      </c>
      <c r="I1152" s="229"/>
      <c r="J1152" s="224"/>
      <c r="K1152" s="224"/>
      <c r="L1152" s="230"/>
      <c r="M1152" s="231"/>
      <c r="N1152" s="232"/>
      <c r="O1152" s="232"/>
      <c r="P1152" s="232"/>
      <c r="Q1152" s="232"/>
      <c r="R1152" s="232"/>
      <c r="S1152" s="232"/>
      <c r="T1152" s="23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4" t="s">
        <v>139</v>
      </c>
      <c r="AU1152" s="234" t="s">
        <v>82</v>
      </c>
      <c r="AV1152" s="13" t="s">
        <v>82</v>
      </c>
      <c r="AW1152" s="13" t="s">
        <v>34</v>
      </c>
      <c r="AX1152" s="13" t="s">
        <v>72</v>
      </c>
      <c r="AY1152" s="234" t="s">
        <v>128</v>
      </c>
    </row>
    <row r="1153" s="14" customFormat="1">
      <c r="A1153" s="14"/>
      <c r="B1153" s="235"/>
      <c r="C1153" s="236"/>
      <c r="D1153" s="225" t="s">
        <v>139</v>
      </c>
      <c r="E1153" s="237" t="s">
        <v>19</v>
      </c>
      <c r="F1153" s="238" t="s">
        <v>153</v>
      </c>
      <c r="G1153" s="236"/>
      <c r="H1153" s="239">
        <v>103.39</v>
      </c>
      <c r="I1153" s="240"/>
      <c r="J1153" s="236"/>
      <c r="K1153" s="236"/>
      <c r="L1153" s="241"/>
      <c r="M1153" s="242"/>
      <c r="N1153" s="243"/>
      <c r="O1153" s="243"/>
      <c r="P1153" s="243"/>
      <c r="Q1153" s="243"/>
      <c r="R1153" s="243"/>
      <c r="S1153" s="243"/>
      <c r="T1153" s="244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5" t="s">
        <v>139</v>
      </c>
      <c r="AU1153" s="245" t="s">
        <v>82</v>
      </c>
      <c r="AV1153" s="14" t="s">
        <v>135</v>
      </c>
      <c r="AW1153" s="14" t="s">
        <v>34</v>
      </c>
      <c r="AX1153" s="14" t="s">
        <v>80</v>
      </c>
      <c r="AY1153" s="245" t="s">
        <v>128</v>
      </c>
    </row>
    <row r="1154" s="2" customFormat="1" ht="24.15" customHeight="1">
      <c r="A1154" s="39"/>
      <c r="B1154" s="40"/>
      <c r="C1154" s="205" t="s">
        <v>2404</v>
      </c>
      <c r="D1154" s="205" t="s">
        <v>130</v>
      </c>
      <c r="E1154" s="206" t="s">
        <v>2405</v>
      </c>
      <c r="F1154" s="207" t="s">
        <v>2406</v>
      </c>
      <c r="G1154" s="208" t="s">
        <v>133</v>
      </c>
      <c r="H1154" s="209">
        <v>103.39</v>
      </c>
      <c r="I1154" s="210"/>
      <c r="J1154" s="211">
        <f>ROUND(I1154*H1154,2)</f>
        <v>0</v>
      </c>
      <c r="K1154" s="207" t="s">
        <v>134</v>
      </c>
      <c r="L1154" s="45"/>
      <c r="M1154" s="212" t="s">
        <v>19</v>
      </c>
      <c r="N1154" s="213" t="s">
        <v>43</v>
      </c>
      <c r="O1154" s="85"/>
      <c r="P1154" s="214">
        <f>O1154*H1154</f>
        <v>0</v>
      </c>
      <c r="Q1154" s="214">
        <v>0.0060000000000000001</v>
      </c>
      <c r="R1154" s="214">
        <f>Q1154*H1154</f>
        <v>0.62034</v>
      </c>
      <c r="S1154" s="214">
        <v>0</v>
      </c>
      <c r="T1154" s="215">
        <f>S1154*H1154</f>
        <v>0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16" t="s">
        <v>230</v>
      </c>
      <c r="AT1154" s="216" t="s">
        <v>130</v>
      </c>
      <c r="AU1154" s="216" t="s">
        <v>82</v>
      </c>
      <c r="AY1154" s="18" t="s">
        <v>128</v>
      </c>
      <c r="BE1154" s="217">
        <f>IF(N1154="základní",J1154,0)</f>
        <v>0</v>
      </c>
      <c r="BF1154" s="217">
        <f>IF(N1154="snížená",J1154,0)</f>
        <v>0</v>
      </c>
      <c r="BG1154" s="217">
        <f>IF(N1154="zákl. přenesená",J1154,0)</f>
        <v>0</v>
      </c>
      <c r="BH1154" s="217">
        <f>IF(N1154="sníž. přenesená",J1154,0)</f>
        <v>0</v>
      </c>
      <c r="BI1154" s="217">
        <f>IF(N1154="nulová",J1154,0)</f>
        <v>0</v>
      </c>
      <c r="BJ1154" s="18" t="s">
        <v>80</v>
      </c>
      <c r="BK1154" s="217">
        <f>ROUND(I1154*H1154,2)</f>
        <v>0</v>
      </c>
      <c r="BL1154" s="18" t="s">
        <v>230</v>
      </c>
      <c r="BM1154" s="216" t="s">
        <v>2407</v>
      </c>
    </row>
    <row r="1155" s="2" customFormat="1">
      <c r="A1155" s="39"/>
      <c r="B1155" s="40"/>
      <c r="C1155" s="41"/>
      <c r="D1155" s="218" t="s">
        <v>137</v>
      </c>
      <c r="E1155" s="41"/>
      <c r="F1155" s="219" t="s">
        <v>2408</v>
      </c>
      <c r="G1155" s="41"/>
      <c r="H1155" s="41"/>
      <c r="I1155" s="220"/>
      <c r="J1155" s="41"/>
      <c r="K1155" s="41"/>
      <c r="L1155" s="45"/>
      <c r="M1155" s="221"/>
      <c r="N1155" s="222"/>
      <c r="O1155" s="85"/>
      <c r="P1155" s="85"/>
      <c r="Q1155" s="85"/>
      <c r="R1155" s="85"/>
      <c r="S1155" s="85"/>
      <c r="T1155" s="86"/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T1155" s="18" t="s">
        <v>137</v>
      </c>
      <c r="AU1155" s="18" t="s">
        <v>82</v>
      </c>
    </row>
    <row r="1156" s="13" customFormat="1">
      <c r="A1156" s="13"/>
      <c r="B1156" s="223"/>
      <c r="C1156" s="224"/>
      <c r="D1156" s="225" t="s">
        <v>139</v>
      </c>
      <c r="E1156" s="226" t="s">
        <v>19</v>
      </c>
      <c r="F1156" s="227" t="s">
        <v>2398</v>
      </c>
      <c r="G1156" s="224"/>
      <c r="H1156" s="228">
        <v>89.890000000000001</v>
      </c>
      <c r="I1156" s="229"/>
      <c r="J1156" s="224"/>
      <c r="K1156" s="224"/>
      <c r="L1156" s="230"/>
      <c r="M1156" s="231"/>
      <c r="N1156" s="232"/>
      <c r="O1156" s="232"/>
      <c r="P1156" s="232"/>
      <c r="Q1156" s="232"/>
      <c r="R1156" s="232"/>
      <c r="S1156" s="232"/>
      <c r="T1156" s="23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4" t="s">
        <v>139</v>
      </c>
      <c r="AU1156" s="234" t="s">
        <v>82</v>
      </c>
      <c r="AV1156" s="13" t="s">
        <v>82</v>
      </c>
      <c r="AW1156" s="13" t="s">
        <v>34</v>
      </c>
      <c r="AX1156" s="13" t="s">
        <v>72</v>
      </c>
      <c r="AY1156" s="234" t="s">
        <v>128</v>
      </c>
    </row>
    <row r="1157" s="13" customFormat="1">
      <c r="A1157" s="13"/>
      <c r="B1157" s="223"/>
      <c r="C1157" s="224"/>
      <c r="D1157" s="225" t="s">
        <v>139</v>
      </c>
      <c r="E1157" s="226" t="s">
        <v>19</v>
      </c>
      <c r="F1157" s="227" t="s">
        <v>1423</v>
      </c>
      <c r="G1157" s="224"/>
      <c r="H1157" s="228">
        <v>13.5</v>
      </c>
      <c r="I1157" s="229"/>
      <c r="J1157" s="224"/>
      <c r="K1157" s="224"/>
      <c r="L1157" s="230"/>
      <c r="M1157" s="231"/>
      <c r="N1157" s="232"/>
      <c r="O1157" s="232"/>
      <c r="P1157" s="232"/>
      <c r="Q1157" s="232"/>
      <c r="R1157" s="232"/>
      <c r="S1157" s="232"/>
      <c r="T1157" s="23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4" t="s">
        <v>139</v>
      </c>
      <c r="AU1157" s="234" t="s">
        <v>82</v>
      </c>
      <c r="AV1157" s="13" t="s">
        <v>82</v>
      </c>
      <c r="AW1157" s="13" t="s">
        <v>34</v>
      </c>
      <c r="AX1157" s="13" t="s">
        <v>72</v>
      </c>
      <c r="AY1157" s="234" t="s">
        <v>128</v>
      </c>
    </row>
    <row r="1158" s="14" customFormat="1">
      <c r="A1158" s="14"/>
      <c r="B1158" s="235"/>
      <c r="C1158" s="236"/>
      <c r="D1158" s="225" t="s">
        <v>139</v>
      </c>
      <c r="E1158" s="237" t="s">
        <v>19</v>
      </c>
      <c r="F1158" s="238" t="s">
        <v>153</v>
      </c>
      <c r="G1158" s="236"/>
      <c r="H1158" s="239">
        <v>103.39</v>
      </c>
      <c r="I1158" s="240"/>
      <c r="J1158" s="236"/>
      <c r="K1158" s="236"/>
      <c r="L1158" s="241"/>
      <c r="M1158" s="242"/>
      <c r="N1158" s="243"/>
      <c r="O1158" s="243"/>
      <c r="P1158" s="243"/>
      <c r="Q1158" s="243"/>
      <c r="R1158" s="243"/>
      <c r="S1158" s="243"/>
      <c r="T1158" s="244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5" t="s">
        <v>139</v>
      </c>
      <c r="AU1158" s="245" t="s">
        <v>82</v>
      </c>
      <c r="AV1158" s="14" t="s">
        <v>135</v>
      </c>
      <c r="AW1158" s="14" t="s">
        <v>34</v>
      </c>
      <c r="AX1158" s="14" t="s">
        <v>80</v>
      </c>
      <c r="AY1158" s="245" t="s">
        <v>128</v>
      </c>
    </row>
    <row r="1159" s="2" customFormat="1" ht="16.5" customHeight="1">
      <c r="A1159" s="39"/>
      <c r="B1159" s="40"/>
      <c r="C1159" s="246" t="s">
        <v>2409</v>
      </c>
      <c r="D1159" s="246" t="s">
        <v>414</v>
      </c>
      <c r="E1159" s="247" t="s">
        <v>2410</v>
      </c>
      <c r="F1159" s="248" t="s">
        <v>2411</v>
      </c>
      <c r="G1159" s="249" t="s">
        <v>133</v>
      </c>
      <c r="H1159" s="250">
        <v>113.729</v>
      </c>
      <c r="I1159" s="251"/>
      <c r="J1159" s="252">
        <f>ROUND(I1159*H1159,2)</f>
        <v>0</v>
      </c>
      <c r="K1159" s="248" t="s">
        <v>134</v>
      </c>
      <c r="L1159" s="253"/>
      <c r="M1159" s="254" t="s">
        <v>19</v>
      </c>
      <c r="N1159" s="255" t="s">
        <v>43</v>
      </c>
      <c r="O1159" s="85"/>
      <c r="P1159" s="214">
        <f>O1159*H1159</f>
        <v>0</v>
      </c>
      <c r="Q1159" s="214">
        <v>0.0118</v>
      </c>
      <c r="R1159" s="214">
        <f>Q1159*H1159</f>
        <v>1.3420022</v>
      </c>
      <c r="S1159" s="214">
        <v>0</v>
      </c>
      <c r="T1159" s="215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16" t="s">
        <v>334</v>
      </c>
      <c r="AT1159" s="216" t="s">
        <v>414</v>
      </c>
      <c r="AU1159" s="216" t="s">
        <v>82</v>
      </c>
      <c r="AY1159" s="18" t="s">
        <v>128</v>
      </c>
      <c r="BE1159" s="217">
        <f>IF(N1159="základní",J1159,0)</f>
        <v>0</v>
      </c>
      <c r="BF1159" s="217">
        <f>IF(N1159="snížená",J1159,0)</f>
        <v>0</v>
      </c>
      <c r="BG1159" s="217">
        <f>IF(N1159="zákl. přenesená",J1159,0)</f>
        <v>0</v>
      </c>
      <c r="BH1159" s="217">
        <f>IF(N1159="sníž. přenesená",J1159,0)</f>
        <v>0</v>
      </c>
      <c r="BI1159" s="217">
        <f>IF(N1159="nulová",J1159,0)</f>
        <v>0</v>
      </c>
      <c r="BJ1159" s="18" t="s">
        <v>80</v>
      </c>
      <c r="BK1159" s="217">
        <f>ROUND(I1159*H1159,2)</f>
        <v>0</v>
      </c>
      <c r="BL1159" s="18" t="s">
        <v>230</v>
      </c>
      <c r="BM1159" s="216" t="s">
        <v>2412</v>
      </c>
    </row>
    <row r="1160" s="13" customFormat="1">
      <c r="A1160" s="13"/>
      <c r="B1160" s="223"/>
      <c r="C1160" s="224"/>
      <c r="D1160" s="225" t="s">
        <v>139</v>
      </c>
      <c r="E1160" s="224"/>
      <c r="F1160" s="227" t="s">
        <v>2413</v>
      </c>
      <c r="G1160" s="224"/>
      <c r="H1160" s="228">
        <v>113.729</v>
      </c>
      <c r="I1160" s="229"/>
      <c r="J1160" s="224"/>
      <c r="K1160" s="224"/>
      <c r="L1160" s="230"/>
      <c r="M1160" s="231"/>
      <c r="N1160" s="232"/>
      <c r="O1160" s="232"/>
      <c r="P1160" s="232"/>
      <c r="Q1160" s="232"/>
      <c r="R1160" s="232"/>
      <c r="S1160" s="232"/>
      <c r="T1160" s="23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4" t="s">
        <v>139</v>
      </c>
      <c r="AU1160" s="234" t="s">
        <v>82</v>
      </c>
      <c r="AV1160" s="13" t="s">
        <v>82</v>
      </c>
      <c r="AW1160" s="13" t="s">
        <v>4</v>
      </c>
      <c r="AX1160" s="13" t="s">
        <v>80</v>
      </c>
      <c r="AY1160" s="234" t="s">
        <v>128</v>
      </c>
    </row>
    <row r="1161" s="2" customFormat="1" ht="21.75" customHeight="1">
      <c r="A1161" s="39"/>
      <c r="B1161" s="40"/>
      <c r="C1161" s="205" t="s">
        <v>2414</v>
      </c>
      <c r="D1161" s="205" t="s">
        <v>130</v>
      </c>
      <c r="E1161" s="206" t="s">
        <v>2415</v>
      </c>
      <c r="F1161" s="207" t="s">
        <v>2416</v>
      </c>
      <c r="G1161" s="208" t="s">
        <v>133</v>
      </c>
      <c r="H1161" s="209">
        <v>103.39</v>
      </c>
      <c r="I1161" s="210"/>
      <c r="J1161" s="211">
        <f>ROUND(I1161*H1161,2)</f>
        <v>0</v>
      </c>
      <c r="K1161" s="207" t="s">
        <v>134</v>
      </c>
      <c r="L1161" s="45"/>
      <c r="M1161" s="212" t="s">
        <v>19</v>
      </c>
      <c r="N1161" s="213" t="s">
        <v>43</v>
      </c>
      <c r="O1161" s="85"/>
      <c r="P1161" s="214">
        <f>O1161*H1161</f>
        <v>0</v>
      </c>
      <c r="Q1161" s="214">
        <v>0</v>
      </c>
      <c r="R1161" s="214">
        <f>Q1161*H1161</f>
        <v>0</v>
      </c>
      <c r="S1161" s="214">
        <v>0</v>
      </c>
      <c r="T1161" s="215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16" t="s">
        <v>230</v>
      </c>
      <c r="AT1161" s="216" t="s">
        <v>130</v>
      </c>
      <c r="AU1161" s="216" t="s">
        <v>82</v>
      </c>
      <c r="AY1161" s="18" t="s">
        <v>128</v>
      </c>
      <c r="BE1161" s="217">
        <f>IF(N1161="základní",J1161,0)</f>
        <v>0</v>
      </c>
      <c r="BF1161" s="217">
        <f>IF(N1161="snížená",J1161,0)</f>
        <v>0</v>
      </c>
      <c r="BG1161" s="217">
        <f>IF(N1161="zákl. přenesená",J1161,0)</f>
        <v>0</v>
      </c>
      <c r="BH1161" s="217">
        <f>IF(N1161="sníž. přenesená",J1161,0)</f>
        <v>0</v>
      </c>
      <c r="BI1161" s="217">
        <f>IF(N1161="nulová",J1161,0)</f>
        <v>0</v>
      </c>
      <c r="BJ1161" s="18" t="s">
        <v>80</v>
      </c>
      <c r="BK1161" s="217">
        <f>ROUND(I1161*H1161,2)</f>
        <v>0</v>
      </c>
      <c r="BL1161" s="18" t="s">
        <v>230</v>
      </c>
      <c r="BM1161" s="216" t="s">
        <v>2417</v>
      </c>
    </row>
    <row r="1162" s="2" customFormat="1">
      <c r="A1162" s="39"/>
      <c r="B1162" s="40"/>
      <c r="C1162" s="41"/>
      <c r="D1162" s="218" t="s">
        <v>137</v>
      </c>
      <c r="E1162" s="41"/>
      <c r="F1162" s="219" t="s">
        <v>2418</v>
      </c>
      <c r="G1162" s="41"/>
      <c r="H1162" s="41"/>
      <c r="I1162" s="220"/>
      <c r="J1162" s="41"/>
      <c r="K1162" s="41"/>
      <c r="L1162" s="45"/>
      <c r="M1162" s="221"/>
      <c r="N1162" s="222"/>
      <c r="O1162" s="85"/>
      <c r="P1162" s="85"/>
      <c r="Q1162" s="85"/>
      <c r="R1162" s="85"/>
      <c r="S1162" s="85"/>
      <c r="T1162" s="86"/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T1162" s="18" t="s">
        <v>137</v>
      </c>
      <c r="AU1162" s="18" t="s">
        <v>82</v>
      </c>
    </row>
    <row r="1163" s="13" customFormat="1">
      <c r="A1163" s="13"/>
      <c r="B1163" s="223"/>
      <c r="C1163" s="224"/>
      <c r="D1163" s="225" t="s">
        <v>139</v>
      </c>
      <c r="E1163" s="226" t="s">
        <v>19</v>
      </c>
      <c r="F1163" s="227" t="s">
        <v>2398</v>
      </c>
      <c r="G1163" s="224"/>
      <c r="H1163" s="228">
        <v>89.890000000000001</v>
      </c>
      <c r="I1163" s="229"/>
      <c r="J1163" s="224"/>
      <c r="K1163" s="224"/>
      <c r="L1163" s="230"/>
      <c r="M1163" s="231"/>
      <c r="N1163" s="232"/>
      <c r="O1163" s="232"/>
      <c r="P1163" s="232"/>
      <c r="Q1163" s="232"/>
      <c r="R1163" s="232"/>
      <c r="S1163" s="232"/>
      <c r="T1163" s="23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4" t="s">
        <v>139</v>
      </c>
      <c r="AU1163" s="234" t="s">
        <v>82</v>
      </c>
      <c r="AV1163" s="13" t="s">
        <v>82</v>
      </c>
      <c r="AW1163" s="13" t="s">
        <v>34</v>
      </c>
      <c r="AX1163" s="13" t="s">
        <v>72</v>
      </c>
      <c r="AY1163" s="234" t="s">
        <v>128</v>
      </c>
    </row>
    <row r="1164" s="13" customFormat="1">
      <c r="A1164" s="13"/>
      <c r="B1164" s="223"/>
      <c r="C1164" s="224"/>
      <c r="D1164" s="225" t="s">
        <v>139</v>
      </c>
      <c r="E1164" s="226" t="s">
        <v>19</v>
      </c>
      <c r="F1164" s="227" t="s">
        <v>1423</v>
      </c>
      <c r="G1164" s="224"/>
      <c r="H1164" s="228">
        <v>13.5</v>
      </c>
      <c r="I1164" s="229"/>
      <c r="J1164" s="224"/>
      <c r="K1164" s="224"/>
      <c r="L1164" s="230"/>
      <c r="M1164" s="231"/>
      <c r="N1164" s="232"/>
      <c r="O1164" s="232"/>
      <c r="P1164" s="232"/>
      <c r="Q1164" s="232"/>
      <c r="R1164" s="232"/>
      <c r="S1164" s="232"/>
      <c r="T1164" s="23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4" t="s">
        <v>139</v>
      </c>
      <c r="AU1164" s="234" t="s">
        <v>82</v>
      </c>
      <c r="AV1164" s="13" t="s">
        <v>82</v>
      </c>
      <c r="AW1164" s="13" t="s">
        <v>34</v>
      </c>
      <c r="AX1164" s="13" t="s">
        <v>72</v>
      </c>
      <c r="AY1164" s="234" t="s">
        <v>128</v>
      </c>
    </row>
    <row r="1165" s="14" customFormat="1">
      <c r="A1165" s="14"/>
      <c r="B1165" s="235"/>
      <c r="C1165" s="236"/>
      <c r="D1165" s="225" t="s">
        <v>139</v>
      </c>
      <c r="E1165" s="237" t="s">
        <v>19</v>
      </c>
      <c r="F1165" s="238" t="s">
        <v>153</v>
      </c>
      <c r="G1165" s="236"/>
      <c r="H1165" s="239">
        <v>103.39</v>
      </c>
      <c r="I1165" s="240"/>
      <c r="J1165" s="236"/>
      <c r="K1165" s="236"/>
      <c r="L1165" s="241"/>
      <c r="M1165" s="242"/>
      <c r="N1165" s="243"/>
      <c r="O1165" s="243"/>
      <c r="P1165" s="243"/>
      <c r="Q1165" s="243"/>
      <c r="R1165" s="243"/>
      <c r="S1165" s="243"/>
      <c r="T1165" s="244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5" t="s">
        <v>139</v>
      </c>
      <c r="AU1165" s="245" t="s">
        <v>82</v>
      </c>
      <c r="AV1165" s="14" t="s">
        <v>135</v>
      </c>
      <c r="AW1165" s="14" t="s">
        <v>34</v>
      </c>
      <c r="AX1165" s="14" t="s">
        <v>80</v>
      </c>
      <c r="AY1165" s="245" t="s">
        <v>128</v>
      </c>
    </row>
    <row r="1166" s="2" customFormat="1" ht="16.5" customHeight="1">
      <c r="A1166" s="39"/>
      <c r="B1166" s="40"/>
      <c r="C1166" s="205" t="s">
        <v>2419</v>
      </c>
      <c r="D1166" s="205" t="s">
        <v>130</v>
      </c>
      <c r="E1166" s="206" t="s">
        <v>2420</v>
      </c>
      <c r="F1166" s="207" t="s">
        <v>2421</v>
      </c>
      <c r="G1166" s="208" t="s">
        <v>258</v>
      </c>
      <c r="H1166" s="209">
        <v>36.950000000000003</v>
      </c>
      <c r="I1166" s="210"/>
      <c r="J1166" s="211">
        <f>ROUND(I1166*H1166,2)</f>
        <v>0</v>
      </c>
      <c r="K1166" s="207" t="s">
        <v>134</v>
      </c>
      <c r="L1166" s="45"/>
      <c r="M1166" s="212" t="s">
        <v>19</v>
      </c>
      <c r="N1166" s="213" t="s">
        <v>43</v>
      </c>
      <c r="O1166" s="85"/>
      <c r="P1166" s="214">
        <f>O1166*H1166</f>
        <v>0</v>
      </c>
      <c r="Q1166" s="214">
        <v>0.00055000000000000003</v>
      </c>
      <c r="R1166" s="214">
        <f>Q1166*H1166</f>
        <v>0.020322500000000004</v>
      </c>
      <c r="S1166" s="214">
        <v>0</v>
      </c>
      <c r="T1166" s="215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16" t="s">
        <v>230</v>
      </c>
      <c r="AT1166" s="216" t="s">
        <v>130</v>
      </c>
      <c r="AU1166" s="216" t="s">
        <v>82</v>
      </c>
      <c r="AY1166" s="18" t="s">
        <v>128</v>
      </c>
      <c r="BE1166" s="217">
        <f>IF(N1166="základní",J1166,0)</f>
        <v>0</v>
      </c>
      <c r="BF1166" s="217">
        <f>IF(N1166="snížená",J1166,0)</f>
        <v>0</v>
      </c>
      <c r="BG1166" s="217">
        <f>IF(N1166="zákl. přenesená",J1166,0)</f>
        <v>0</v>
      </c>
      <c r="BH1166" s="217">
        <f>IF(N1166="sníž. přenesená",J1166,0)</f>
        <v>0</v>
      </c>
      <c r="BI1166" s="217">
        <f>IF(N1166="nulová",J1166,0)</f>
        <v>0</v>
      </c>
      <c r="BJ1166" s="18" t="s">
        <v>80</v>
      </c>
      <c r="BK1166" s="217">
        <f>ROUND(I1166*H1166,2)</f>
        <v>0</v>
      </c>
      <c r="BL1166" s="18" t="s">
        <v>230</v>
      </c>
      <c r="BM1166" s="216" t="s">
        <v>2422</v>
      </c>
    </row>
    <row r="1167" s="2" customFormat="1">
      <c r="A1167" s="39"/>
      <c r="B1167" s="40"/>
      <c r="C1167" s="41"/>
      <c r="D1167" s="218" t="s">
        <v>137</v>
      </c>
      <c r="E1167" s="41"/>
      <c r="F1167" s="219" t="s">
        <v>2423</v>
      </c>
      <c r="G1167" s="41"/>
      <c r="H1167" s="41"/>
      <c r="I1167" s="220"/>
      <c r="J1167" s="41"/>
      <c r="K1167" s="41"/>
      <c r="L1167" s="45"/>
      <c r="M1167" s="221"/>
      <c r="N1167" s="222"/>
      <c r="O1167" s="85"/>
      <c r="P1167" s="85"/>
      <c r="Q1167" s="85"/>
      <c r="R1167" s="85"/>
      <c r="S1167" s="85"/>
      <c r="T1167" s="86"/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T1167" s="18" t="s">
        <v>137</v>
      </c>
      <c r="AU1167" s="18" t="s">
        <v>82</v>
      </c>
    </row>
    <row r="1168" s="13" customFormat="1">
      <c r="A1168" s="13"/>
      <c r="B1168" s="223"/>
      <c r="C1168" s="224"/>
      <c r="D1168" s="225" t="s">
        <v>139</v>
      </c>
      <c r="E1168" s="226" t="s">
        <v>19</v>
      </c>
      <c r="F1168" s="227" t="s">
        <v>2424</v>
      </c>
      <c r="G1168" s="224"/>
      <c r="H1168" s="228">
        <v>9.9499999999999993</v>
      </c>
      <c r="I1168" s="229"/>
      <c r="J1168" s="224"/>
      <c r="K1168" s="224"/>
      <c r="L1168" s="230"/>
      <c r="M1168" s="231"/>
      <c r="N1168" s="232"/>
      <c r="O1168" s="232"/>
      <c r="P1168" s="232"/>
      <c r="Q1168" s="232"/>
      <c r="R1168" s="232"/>
      <c r="S1168" s="232"/>
      <c r="T1168" s="23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4" t="s">
        <v>139</v>
      </c>
      <c r="AU1168" s="234" t="s">
        <v>82</v>
      </c>
      <c r="AV1168" s="13" t="s">
        <v>82</v>
      </c>
      <c r="AW1168" s="13" t="s">
        <v>34</v>
      </c>
      <c r="AX1168" s="13" t="s">
        <v>72</v>
      </c>
      <c r="AY1168" s="234" t="s">
        <v>128</v>
      </c>
    </row>
    <row r="1169" s="13" customFormat="1">
      <c r="A1169" s="13"/>
      <c r="B1169" s="223"/>
      <c r="C1169" s="224"/>
      <c r="D1169" s="225" t="s">
        <v>139</v>
      </c>
      <c r="E1169" s="226" t="s">
        <v>19</v>
      </c>
      <c r="F1169" s="227" t="s">
        <v>2425</v>
      </c>
      <c r="G1169" s="224"/>
      <c r="H1169" s="228">
        <v>27</v>
      </c>
      <c r="I1169" s="229"/>
      <c r="J1169" s="224"/>
      <c r="K1169" s="224"/>
      <c r="L1169" s="230"/>
      <c r="M1169" s="231"/>
      <c r="N1169" s="232"/>
      <c r="O1169" s="232"/>
      <c r="P1169" s="232"/>
      <c r="Q1169" s="232"/>
      <c r="R1169" s="232"/>
      <c r="S1169" s="232"/>
      <c r="T1169" s="23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4" t="s">
        <v>139</v>
      </c>
      <c r="AU1169" s="234" t="s">
        <v>82</v>
      </c>
      <c r="AV1169" s="13" t="s">
        <v>82</v>
      </c>
      <c r="AW1169" s="13" t="s">
        <v>34</v>
      </c>
      <c r="AX1169" s="13" t="s">
        <v>72</v>
      </c>
      <c r="AY1169" s="234" t="s">
        <v>128</v>
      </c>
    </row>
    <row r="1170" s="14" customFormat="1">
      <c r="A1170" s="14"/>
      <c r="B1170" s="235"/>
      <c r="C1170" s="236"/>
      <c r="D1170" s="225" t="s">
        <v>139</v>
      </c>
      <c r="E1170" s="237" t="s">
        <v>19</v>
      </c>
      <c r="F1170" s="238" t="s">
        <v>153</v>
      </c>
      <c r="G1170" s="236"/>
      <c r="H1170" s="239">
        <v>36.950000000000003</v>
      </c>
      <c r="I1170" s="240"/>
      <c r="J1170" s="236"/>
      <c r="K1170" s="236"/>
      <c r="L1170" s="241"/>
      <c r="M1170" s="242"/>
      <c r="N1170" s="243"/>
      <c r="O1170" s="243"/>
      <c r="P1170" s="243"/>
      <c r="Q1170" s="243"/>
      <c r="R1170" s="243"/>
      <c r="S1170" s="243"/>
      <c r="T1170" s="244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5" t="s">
        <v>139</v>
      </c>
      <c r="AU1170" s="245" t="s">
        <v>82</v>
      </c>
      <c r="AV1170" s="14" t="s">
        <v>135</v>
      </c>
      <c r="AW1170" s="14" t="s">
        <v>34</v>
      </c>
      <c r="AX1170" s="14" t="s">
        <v>80</v>
      </c>
      <c r="AY1170" s="245" t="s">
        <v>128</v>
      </c>
    </row>
    <row r="1171" s="2" customFormat="1" ht="16.5" customHeight="1">
      <c r="A1171" s="39"/>
      <c r="B1171" s="40"/>
      <c r="C1171" s="205" t="s">
        <v>2426</v>
      </c>
      <c r="D1171" s="205" t="s">
        <v>130</v>
      </c>
      <c r="E1171" s="206" t="s">
        <v>2427</v>
      </c>
      <c r="F1171" s="207" t="s">
        <v>2428</v>
      </c>
      <c r="G1171" s="208" t="s">
        <v>258</v>
      </c>
      <c r="H1171" s="209">
        <v>63</v>
      </c>
      <c r="I1171" s="210"/>
      <c r="J1171" s="211">
        <f>ROUND(I1171*H1171,2)</f>
        <v>0</v>
      </c>
      <c r="K1171" s="207" t="s">
        <v>134</v>
      </c>
      <c r="L1171" s="45"/>
      <c r="M1171" s="212" t="s">
        <v>19</v>
      </c>
      <c r="N1171" s="213" t="s">
        <v>43</v>
      </c>
      <c r="O1171" s="85"/>
      <c r="P1171" s="214">
        <f>O1171*H1171</f>
        <v>0</v>
      </c>
      <c r="Q1171" s="214">
        <v>3.0000000000000001E-05</v>
      </c>
      <c r="R1171" s="214">
        <f>Q1171*H1171</f>
        <v>0.00189</v>
      </c>
      <c r="S1171" s="214">
        <v>0</v>
      </c>
      <c r="T1171" s="215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16" t="s">
        <v>230</v>
      </c>
      <c r="AT1171" s="216" t="s">
        <v>130</v>
      </c>
      <c r="AU1171" s="216" t="s">
        <v>82</v>
      </c>
      <c r="AY1171" s="18" t="s">
        <v>128</v>
      </c>
      <c r="BE1171" s="217">
        <f>IF(N1171="základní",J1171,0)</f>
        <v>0</v>
      </c>
      <c r="BF1171" s="217">
        <f>IF(N1171="snížená",J1171,0)</f>
        <v>0</v>
      </c>
      <c r="BG1171" s="217">
        <f>IF(N1171="zákl. přenesená",J1171,0)</f>
        <v>0</v>
      </c>
      <c r="BH1171" s="217">
        <f>IF(N1171="sníž. přenesená",J1171,0)</f>
        <v>0</v>
      </c>
      <c r="BI1171" s="217">
        <f>IF(N1171="nulová",J1171,0)</f>
        <v>0</v>
      </c>
      <c r="BJ1171" s="18" t="s">
        <v>80</v>
      </c>
      <c r="BK1171" s="217">
        <f>ROUND(I1171*H1171,2)</f>
        <v>0</v>
      </c>
      <c r="BL1171" s="18" t="s">
        <v>230</v>
      </c>
      <c r="BM1171" s="216" t="s">
        <v>2429</v>
      </c>
    </row>
    <row r="1172" s="2" customFormat="1">
      <c r="A1172" s="39"/>
      <c r="B1172" s="40"/>
      <c r="C1172" s="41"/>
      <c r="D1172" s="218" t="s">
        <v>137</v>
      </c>
      <c r="E1172" s="41"/>
      <c r="F1172" s="219" t="s">
        <v>2430</v>
      </c>
      <c r="G1172" s="41"/>
      <c r="H1172" s="41"/>
      <c r="I1172" s="220"/>
      <c r="J1172" s="41"/>
      <c r="K1172" s="41"/>
      <c r="L1172" s="45"/>
      <c r="M1172" s="221"/>
      <c r="N1172" s="222"/>
      <c r="O1172" s="85"/>
      <c r="P1172" s="85"/>
      <c r="Q1172" s="85"/>
      <c r="R1172" s="85"/>
      <c r="S1172" s="85"/>
      <c r="T1172" s="86"/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T1172" s="18" t="s">
        <v>137</v>
      </c>
      <c r="AU1172" s="18" t="s">
        <v>82</v>
      </c>
    </row>
    <row r="1173" s="13" customFormat="1">
      <c r="A1173" s="13"/>
      <c r="B1173" s="223"/>
      <c r="C1173" s="224"/>
      <c r="D1173" s="225" t="s">
        <v>139</v>
      </c>
      <c r="E1173" s="226" t="s">
        <v>19</v>
      </c>
      <c r="F1173" s="227" t="s">
        <v>2431</v>
      </c>
      <c r="G1173" s="224"/>
      <c r="H1173" s="228">
        <v>63</v>
      </c>
      <c r="I1173" s="229"/>
      <c r="J1173" s="224"/>
      <c r="K1173" s="224"/>
      <c r="L1173" s="230"/>
      <c r="M1173" s="231"/>
      <c r="N1173" s="232"/>
      <c r="O1173" s="232"/>
      <c r="P1173" s="232"/>
      <c r="Q1173" s="232"/>
      <c r="R1173" s="232"/>
      <c r="S1173" s="232"/>
      <c r="T1173" s="23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4" t="s">
        <v>139</v>
      </c>
      <c r="AU1173" s="234" t="s">
        <v>82</v>
      </c>
      <c r="AV1173" s="13" t="s">
        <v>82</v>
      </c>
      <c r="AW1173" s="13" t="s">
        <v>34</v>
      </c>
      <c r="AX1173" s="13" t="s">
        <v>80</v>
      </c>
      <c r="AY1173" s="234" t="s">
        <v>128</v>
      </c>
    </row>
    <row r="1174" s="2" customFormat="1" ht="16.5" customHeight="1">
      <c r="A1174" s="39"/>
      <c r="B1174" s="40"/>
      <c r="C1174" s="205" t="s">
        <v>2432</v>
      </c>
      <c r="D1174" s="205" t="s">
        <v>130</v>
      </c>
      <c r="E1174" s="206" t="s">
        <v>2433</v>
      </c>
      <c r="F1174" s="207" t="s">
        <v>2434</v>
      </c>
      <c r="G1174" s="208" t="s">
        <v>133</v>
      </c>
      <c r="H1174" s="209">
        <v>103.39</v>
      </c>
      <c r="I1174" s="210"/>
      <c r="J1174" s="211">
        <f>ROUND(I1174*H1174,2)</f>
        <v>0</v>
      </c>
      <c r="K1174" s="207" t="s">
        <v>134</v>
      </c>
      <c r="L1174" s="45"/>
      <c r="M1174" s="212" t="s">
        <v>19</v>
      </c>
      <c r="N1174" s="213" t="s">
        <v>43</v>
      </c>
      <c r="O1174" s="85"/>
      <c r="P1174" s="214">
        <f>O1174*H1174</f>
        <v>0</v>
      </c>
      <c r="Q1174" s="214">
        <v>5.0000000000000002E-05</v>
      </c>
      <c r="R1174" s="214">
        <f>Q1174*H1174</f>
        <v>0.0051695000000000005</v>
      </c>
      <c r="S1174" s="214">
        <v>0</v>
      </c>
      <c r="T1174" s="215">
        <f>S1174*H1174</f>
        <v>0</v>
      </c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R1174" s="216" t="s">
        <v>230</v>
      </c>
      <c r="AT1174" s="216" t="s">
        <v>130</v>
      </c>
      <c r="AU1174" s="216" t="s">
        <v>82</v>
      </c>
      <c r="AY1174" s="18" t="s">
        <v>128</v>
      </c>
      <c r="BE1174" s="217">
        <f>IF(N1174="základní",J1174,0)</f>
        <v>0</v>
      </c>
      <c r="BF1174" s="217">
        <f>IF(N1174="snížená",J1174,0)</f>
        <v>0</v>
      </c>
      <c r="BG1174" s="217">
        <f>IF(N1174="zákl. přenesená",J1174,0)</f>
        <v>0</v>
      </c>
      <c r="BH1174" s="217">
        <f>IF(N1174="sníž. přenesená",J1174,0)</f>
        <v>0</v>
      </c>
      <c r="BI1174" s="217">
        <f>IF(N1174="nulová",J1174,0)</f>
        <v>0</v>
      </c>
      <c r="BJ1174" s="18" t="s">
        <v>80</v>
      </c>
      <c r="BK1174" s="217">
        <f>ROUND(I1174*H1174,2)</f>
        <v>0</v>
      </c>
      <c r="BL1174" s="18" t="s">
        <v>230</v>
      </c>
      <c r="BM1174" s="216" t="s">
        <v>2435</v>
      </c>
    </row>
    <row r="1175" s="2" customFormat="1">
      <c r="A1175" s="39"/>
      <c r="B1175" s="40"/>
      <c r="C1175" s="41"/>
      <c r="D1175" s="218" t="s">
        <v>137</v>
      </c>
      <c r="E1175" s="41"/>
      <c r="F1175" s="219" t="s">
        <v>2436</v>
      </c>
      <c r="G1175" s="41"/>
      <c r="H1175" s="41"/>
      <c r="I1175" s="220"/>
      <c r="J1175" s="41"/>
      <c r="K1175" s="41"/>
      <c r="L1175" s="45"/>
      <c r="M1175" s="221"/>
      <c r="N1175" s="222"/>
      <c r="O1175" s="85"/>
      <c r="P1175" s="85"/>
      <c r="Q1175" s="85"/>
      <c r="R1175" s="85"/>
      <c r="S1175" s="85"/>
      <c r="T1175" s="86"/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T1175" s="18" t="s">
        <v>137</v>
      </c>
      <c r="AU1175" s="18" t="s">
        <v>82</v>
      </c>
    </row>
    <row r="1176" s="13" customFormat="1">
      <c r="A1176" s="13"/>
      <c r="B1176" s="223"/>
      <c r="C1176" s="224"/>
      <c r="D1176" s="225" t="s">
        <v>139</v>
      </c>
      <c r="E1176" s="226" t="s">
        <v>19</v>
      </c>
      <c r="F1176" s="227" t="s">
        <v>2398</v>
      </c>
      <c r="G1176" s="224"/>
      <c r="H1176" s="228">
        <v>89.890000000000001</v>
      </c>
      <c r="I1176" s="229"/>
      <c r="J1176" s="224"/>
      <c r="K1176" s="224"/>
      <c r="L1176" s="230"/>
      <c r="M1176" s="231"/>
      <c r="N1176" s="232"/>
      <c r="O1176" s="232"/>
      <c r="P1176" s="232"/>
      <c r="Q1176" s="232"/>
      <c r="R1176" s="232"/>
      <c r="S1176" s="232"/>
      <c r="T1176" s="23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4" t="s">
        <v>139</v>
      </c>
      <c r="AU1176" s="234" t="s">
        <v>82</v>
      </c>
      <c r="AV1176" s="13" t="s">
        <v>82</v>
      </c>
      <c r="AW1176" s="13" t="s">
        <v>34</v>
      </c>
      <c r="AX1176" s="13" t="s">
        <v>72</v>
      </c>
      <c r="AY1176" s="234" t="s">
        <v>128</v>
      </c>
    </row>
    <row r="1177" s="13" customFormat="1">
      <c r="A1177" s="13"/>
      <c r="B1177" s="223"/>
      <c r="C1177" s="224"/>
      <c r="D1177" s="225" t="s">
        <v>139</v>
      </c>
      <c r="E1177" s="226" t="s">
        <v>19</v>
      </c>
      <c r="F1177" s="227" t="s">
        <v>1423</v>
      </c>
      <c r="G1177" s="224"/>
      <c r="H1177" s="228">
        <v>13.5</v>
      </c>
      <c r="I1177" s="229"/>
      <c r="J1177" s="224"/>
      <c r="K1177" s="224"/>
      <c r="L1177" s="230"/>
      <c r="M1177" s="231"/>
      <c r="N1177" s="232"/>
      <c r="O1177" s="232"/>
      <c r="P1177" s="232"/>
      <c r="Q1177" s="232"/>
      <c r="R1177" s="232"/>
      <c r="S1177" s="232"/>
      <c r="T1177" s="23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4" t="s">
        <v>139</v>
      </c>
      <c r="AU1177" s="234" t="s">
        <v>82</v>
      </c>
      <c r="AV1177" s="13" t="s">
        <v>82</v>
      </c>
      <c r="AW1177" s="13" t="s">
        <v>34</v>
      </c>
      <c r="AX1177" s="13" t="s">
        <v>72</v>
      </c>
      <c r="AY1177" s="234" t="s">
        <v>128</v>
      </c>
    </row>
    <row r="1178" s="14" customFormat="1">
      <c r="A1178" s="14"/>
      <c r="B1178" s="235"/>
      <c r="C1178" s="236"/>
      <c r="D1178" s="225" t="s">
        <v>139</v>
      </c>
      <c r="E1178" s="237" t="s">
        <v>19</v>
      </c>
      <c r="F1178" s="238" t="s">
        <v>153</v>
      </c>
      <c r="G1178" s="236"/>
      <c r="H1178" s="239">
        <v>103.39</v>
      </c>
      <c r="I1178" s="240"/>
      <c r="J1178" s="236"/>
      <c r="K1178" s="236"/>
      <c r="L1178" s="241"/>
      <c r="M1178" s="242"/>
      <c r="N1178" s="243"/>
      <c r="O1178" s="243"/>
      <c r="P1178" s="243"/>
      <c r="Q1178" s="243"/>
      <c r="R1178" s="243"/>
      <c r="S1178" s="243"/>
      <c r="T1178" s="244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5" t="s">
        <v>139</v>
      </c>
      <c r="AU1178" s="245" t="s">
        <v>82</v>
      </c>
      <c r="AV1178" s="14" t="s">
        <v>135</v>
      </c>
      <c r="AW1178" s="14" t="s">
        <v>34</v>
      </c>
      <c r="AX1178" s="14" t="s">
        <v>80</v>
      </c>
      <c r="AY1178" s="245" t="s">
        <v>128</v>
      </c>
    </row>
    <row r="1179" s="2" customFormat="1" ht="24.15" customHeight="1">
      <c r="A1179" s="39"/>
      <c r="B1179" s="40"/>
      <c r="C1179" s="205" t="s">
        <v>2437</v>
      </c>
      <c r="D1179" s="205" t="s">
        <v>130</v>
      </c>
      <c r="E1179" s="206" t="s">
        <v>2438</v>
      </c>
      <c r="F1179" s="207" t="s">
        <v>2439</v>
      </c>
      <c r="G1179" s="208" t="s">
        <v>426</v>
      </c>
      <c r="H1179" s="256"/>
      <c r="I1179" s="210"/>
      <c r="J1179" s="211">
        <f>ROUND(I1179*H1179,2)</f>
        <v>0</v>
      </c>
      <c r="K1179" s="207" t="s">
        <v>134</v>
      </c>
      <c r="L1179" s="45"/>
      <c r="M1179" s="212" t="s">
        <v>19</v>
      </c>
      <c r="N1179" s="213" t="s">
        <v>43</v>
      </c>
      <c r="O1179" s="85"/>
      <c r="P1179" s="214">
        <f>O1179*H1179</f>
        <v>0</v>
      </c>
      <c r="Q1179" s="214">
        <v>0</v>
      </c>
      <c r="R1179" s="214">
        <f>Q1179*H1179</f>
        <v>0</v>
      </c>
      <c r="S1179" s="214">
        <v>0</v>
      </c>
      <c r="T1179" s="215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16" t="s">
        <v>230</v>
      </c>
      <c r="AT1179" s="216" t="s">
        <v>130</v>
      </c>
      <c r="AU1179" s="216" t="s">
        <v>82</v>
      </c>
      <c r="AY1179" s="18" t="s">
        <v>128</v>
      </c>
      <c r="BE1179" s="217">
        <f>IF(N1179="základní",J1179,0)</f>
        <v>0</v>
      </c>
      <c r="BF1179" s="217">
        <f>IF(N1179="snížená",J1179,0)</f>
        <v>0</v>
      </c>
      <c r="BG1179" s="217">
        <f>IF(N1179="zákl. přenesená",J1179,0)</f>
        <v>0</v>
      </c>
      <c r="BH1179" s="217">
        <f>IF(N1179="sníž. přenesená",J1179,0)</f>
        <v>0</v>
      </c>
      <c r="BI1179" s="217">
        <f>IF(N1179="nulová",J1179,0)</f>
        <v>0</v>
      </c>
      <c r="BJ1179" s="18" t="s">
        <v>80</v>
      </c>
      <c r="BK1179" s="217">
        <f>ROUND(I1179*H1179,2)</f>
        <v>0</v>
      </c>
      <c r="BL1179" s="18" t="s">
        <v>230</v>
      </c>
      <c r="BM1179" s="216" t="s">
        <v>2440</v>
      </c>
    </row>
    <row r="1180" s="2" customFormat="1">
      <c r="A1180" s="39"/>
      <c r="B1180" s="40"/>
      <c r="C1180" s="41"/>
      <c r="D1180" s="218" t="s">
        <v>137</v>
      </c>
      <c r="E1180" s="41"/>
      <c r="F1180" s="219" t="s">
        <v>2441</v>
      </c>
      <c r="G1180" s="41"/>
      <c r="H1180" s="41"/>
      <c r="I1180" s="220"/>
      <c r="J1180" s="41"/>
      <c r="K1180" s="41"/>
      <c r="L1180" s="45"/>
      <c r="M1180" s="221"/>
      <c r="N1180" s="222"/>
      <c r="O1180" s="85"/>
      <c r="P1180" s="85"/>
      <c r="Q1180" s="85"/>
      <c r="R1180" s="85"/>
      <c r="S1180" s="85"/>
      <c r="T1180" s="86"/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T1180" s="18" t="s">
        <v>137</v>
      </c>
      <c r="AU1180" s="18" t="s">
        <v>82</v>
      </c>
    </row>
    <row r="1181" s="12" customFormat="1" ht="22.8" customHeight="1">
      <c r="A1181" s="12"/>
      <c r="B1181" s="189"/>
      <c r="C1181" s="190"/>
      <c r="D1181" s="191" t="s">
        <v>71</v>
      </c>
      <c r="E1181" s="203" t="s">
        <v>2442</v>
      </c>
      <c r="F1181" s="203" t="s">
        <v>2443</v>
      </c>
      <c r="G1181" s="190"/>
      <c r="H1181" s="190"/>
      <c r="I1181" s="193"/>
      <c r="J1181" s="204">
        <f>BK1181</f>
        <v>0</v>
      </c>
      <c r="K1181" s="190"/>
      <c r="L1181" s="195"/>
      <c r="M1181" s="196"/>
      <c r="N1181" s="197"/>
      <c r="O1181" s="197"/>
      <c r="P1181" s="198">
        <f>SUM(P1182:P1188)</f>
        <v>0</v>
      </c>
      <c r="Q1181" s="197"/>
      <c r="R1181" s="198">
        <f>SUM(R1182:R1188)</f>
        <v>0.16995000000000002</v>
      </c>
      <c r="S1181" s="197"/>
      <c r="T1181" s="199">
        <f>SUM(T1182:T1188)</f>
        <v>0</v>
      </c>
      <c r="U1181" s="12"/>
      <c r="V1181" s="12"/>
      <c r="W1181" s="12"/>
      <c r="X1181" s="12"/>
      <c r="Y1181" s="12"/>
      <c r="Z1181" s="12"/>
      <c r="AA1181" s="12"/>
      <c r="AB1181" s="12"/>
      <c r="AC1181" s="12"/>
      <c r="AD1181" s="12"/>
      <c r="AE1181" s="12"/>
      <c r="AR1181" s="200" t="s">
        <v>82</v>
      </c>
      <c r="AT1181" s="201" t="s">
        <v>71</v>
      </c>
      <c r="AU1181" s="201" t="s">
        <v>80</v>
      </c>
      <c r="AY1181" s="200" t="s">
        <v>128</v>
      </c>
      <c r="BK1181" s="202">
        <f>SUM(BK1182:BK1188)</f>
        <v>0</v>
      </c>
    </row>
    <row r="1182" s="2" customFormat="1" ht="24.15" customHeight="1">
      <c r="A1182" s="39"/>
      <c r="B1182" s="40"/>
      <c r="C1182" s="205" t="s">
        <v>2444</v>
      </c>
      <c r="D1182" s="205" t="s">
        <v>130</v>
      </c>
      <c r="E1182" s="206" t="s">
        <v>2445</v>
      </c>
      <c r="F1182" s="207" t="s">
        <v>2446</v>
      </c>
      <c r="G1182" s="208" t="s">
        <v>133</v>
      </c>
      <c r="H1182" s="209">
        <v>1.5</v>
      </c>
      <c r="I1182" s="210"/>
      <c r="J1182" s="211">
        <f>ROUND(I1182*H1182,2)</f>
        <v>0</v>
      </c>
      <c r="K1182" s="207" t="s">
        <v>134</v>
      </c>
      <c r="L1182" s="45"/>
      <c r="M1182" s="212" t="s">
        <v>19</v>
      </c>
      <c r="N1182" s="213" t="s">
        <v>43</v>
      </c>
      <c r="O1182" s="85"/>
      <c r="P1182" s="214">
        <f>O1182*H1182</f>
        <v>0</v>
      </c>
      <c r="Q1182" s="214">
        <v>0.0083000000000000001</v>
      </c>
      <c r="R1182" s="214">
        <f>Q1182*H1182</f>
        <v>0.012449999999999999</v>
      </c>
      <c r="S1182" s="214">
        <v>0</v>
      </c>
      <c r="T1182" s="215">
        <f>S1182*H1182</f>
        <v>0</v>
      </c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R1182" s="216" t="s">
        <v>230</v>
      </c>
      <c r="AT1182" s="216" t="s">
        <v>130</v>
      </c>
      <c r="AU1182" s="216" t="s">
        <v>82</v>
      </c>
      <c r="AY1182" s="18" t="s">
        <v>128</v>
      </c>
      <c r="BE1182" s="217">
        <f>IF(N1182="základní",J1182,0)</f>
        <v>0</v>
      </c>
      <c r="BF1182" s="217">
        <f>IF(N1182="snížená",J1182,0)</f>
        <v>0</v>
      </c>
      <c r="BG1182" s="217">
        <f>IF(N1182="zákl. přenesená",J1182,0)</f>
        <v>0</v>
      </c>
      <c r="BH1182" s="217">
        <f>IF(N1182="sníž. přenesená",J1182,0)</f>
        <v>0</v>
      </c>
      <c r="BI1182" s="217">
        <f>IF(N1182="nulová",J1182,0)</f>
        <v>0</v>
      </c>
      <c r="BJ1182" s="18" t="s">
        <v>80</v>
      </c>
      <c r="BK1182" s="217">
        <f>ROUND(I1182*H1182,2)</f>
        <v>0</v>
      </c>
      <c r="BL1182" s="18" t="s">
        <v>230</v>
      </c>
      <c r="BM1182" s="216" t="s">
        <v>2447</v>
      </c>
    </row>
    <row r="1183" s="2" customFormat="1">
      <c r="A1183" s="39"/>
      <c r="B1183" s="40"/>
      <c r="C1183" s="41"/>
      <c r="D1183" s="218" t="s">
        <v>137</v>
      </c>
      <c r="E1183" s="41"/>
      <c r="F1183" s="219" t="s">
        <v>2448</v>
      </c>
      <c r="G1183" s="41"/>
      <c r="H1183" s="41"/>
      <c r="I1183" s="220"/>
      <c r="J1183" s="41"/>
      <c r="K1183" s="41"/>
      <c r="L1183" s="45"/>
      <c r="M1183" s="221"/>
      <c r="N1183" s="222"/>
      <c r="O1183" s="85"/>
      <c r="P1183" s="85"/>
      <c r="Q1183" s="85"/>
      <c r="R1183" s="85"/>
      <c r="S1183" s="85"/>
      <c r="T1183" s="86"/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T1183" s="18" t="s">
        <v>137</v>
      </c>
      <c r="AU1183" s="18" t="s">
        <v>82</v>
      </c>
    </row>
    <row r="1184" s="13" customFormat="1">
      <c r="A1184" s="13"/>
      <c r="B1184" s="223"/>
      <c r="C1184" s="224"/>
      <c r="D1184" s="225" t="s">
        <v>139</v>
      </c>
      <c r="E1184" s="226" t="s">
        <v>19</v>
      </c>
      <c r="F1184" s="227" t="s">
        <v>867</v>
      </c>
      <c r="G1184" s="224"/>
      <c r="H1184" s="228">
        <v>1.5</v>
      </c>
      <c r="I1184" s="229"/>
      <c r="J1184" s="224"/>
      <c r="K1184" s="224"/>
      <c r="L1184" s="230"/>
      <c r="M1184" s="231"/>
      <c r="N1184" s="232"/>
      <c r="O1184" s="232"/>
      <c r="P1184" s="232"/>
      <c r="Q1184" s="232"/>
      <c r="R1184" s="232"/>
      <c r="S1184" s="232"/>
      <c r="T1184" s="23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4" t="s">
        <v>139</v>
      </c>
      <c r="AU1184" s="234" t="s">
        <v>82</v>
      </c>
      <c r="AV1184" s="13" t="s">
        <v>82</v>
      </c>
      <c r="AW1184" s="13" t="s">
        <v>34</v>
      </c>
      <c r="AX1184" s="13" t="s">
        <v>80</v>
      </c>
      <c r="AY1184" s="234" t="s">
        <v>128</v>
      </c>
    </row>
    <row r="1185" s="2" customFormat="1" ht="16.5" customHeight="1">
      <c r="A1185" s="39"/>
      <c r="B1185" s="40"/>
      <c r="C1185" s="246" t="s">
        <v>2449</v>
      </c>
      <c r="D1185" s="246" t="s">
        <v>414</v>
      </c>
      <c r="E1185" s="247" t="s">
        <v>2450</v>
      </c>
      <c r="F1185" s="248" t="s">
        <v>2451</v>
      </c>
      <c r="G1185" s="249" t="s">
        <v>133</v>
      </c>
      <c r="H1185" s="250">
        <v>2.25</v>
      </c>
      <c r="I1185" s="251"/>
      <c r="J1185" s="252">
        <f>ROUND(I1185*H1185,2)</f>
        <v>0</v>
      </c>
      <c r="K1185" s="248" t="s">
        <v>134</v>
      </c>
      <c r="L1185" s="253"/>
      <c r="M1185" s="254" t="s">
        <v>19</v>
      </c>
      <c r="N1185" s="255" t="s">
        <v>43</v>
      </c>
      <c r="O1185" s="85"/>
      <c r="P1185" s="214">
        <f>O1185*H1185</f>
        <v>0</v>
      </c>
      <c r="Q1185" s="214">
        <v>0.070000000000000007</v>
      </c>
      <c r="R1185" s="214">
        <f>Q1185*H1185</f>
        <v>0.15750000000000003</v>
      </c>
      <c r="S1185" s="214">
        <v>0</v>
      </c>
      <c r="T1185" s="215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16" t="s">
        <v>334</v>
      </c>
      <c r="AT1185" s="216" t="s">
        <v>414</v>
      </c>
      <c r="AU1185" s="216" t="s">
        <v>82</v>
      </c>
      <c r="AY1185" s="18" t="s">
        <v>128</v>
      </c>
      <c r="BE1185" s="217">
        <f>IF(N1185="základní",J1185,0)</f>
        <v>0</v>
      </c>
      <c r="BF1185" s="217">
        <f>IF(N1185="snížená",J1185,0)</f>
        <v>0</v>
      </c>
      <c r="BG1185" s="217">
        <f>IF(N1185="zákl. přenesená",J1185,0)</f>
        <v>0</v>
      </c>
      <c r="BH1185" s="217">
        <f>IF(N1185="sníž. přenesená",J1185,0)</f>
        <v>0</v>
      </c>
      <c r="BI1185" s="217">
        <f>IF(N1185="nulová",J1185,0)</f>
        <v>0</v>
      </c>
      <c r="BJ1185" s="18" t="s">
        <v>80</v>
      </c>
      <c r="BK1185" s="217">
        <f>ROUND(I1185*H1185,2)</f>
        <v>0</v>
      </c>
      <c r="BL1185" s="18" t="s">
        <v>230</v>
      </c>
      <c r="BM1185" s="216" t="s">
        <v>2452</v>
      </c>
    </row>
    <row r="1186" s="13" customFormat="1">
      <c r="A1186" s="13"/>
      <c r="B1186" s="223"/>
      <c r="C1186" s="224"/>
      <c r="D1186" s="225" t="s">
        <v>139</v>
      </c>
      <c r="E1186" s="224"/>
      <c r="F1186" s="227" t="s">
        <v>2453</v>
      </c>
      <c r="G1186" s="224"/>
      <c r="H1186" s="228">
        <v>2.25</v>
      </c>
      <c r="I1186" s="229"/>
      <c r="J1186" s="224"/>
      <c r="K1186" s="224"/>
      <c r="L1186" s="230"/>
      <c r="M1186" s="231"/>
      <c r="N1186" s="232"/>
      <c r="O1186" s="232"/>
      <c r="P1186" s="232"/>
      <c r="Q1186" s="232"/>
      <c r="R1186" s="232"/>
      <c r="S1186" s="232"/>
      <c r="T1186" s="23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4" t="s">
        <v>139</v>
      </c>
      <c r="AU1186" s="234" t="s">
        <v>82</v>
      </c>
      <c r="AV1186" s="13" t="s">
        <v>82</v>
      </c>
      <c r="AW1186" s="13" t="s">
        <v>4</v>
      </c>
      <c r="AX1186" s="13" t="s">
        <v>80</v>
      </c>
      <c r="AY1186" s="234" t="s">
        <v>128</v>
      </c>
    </row>
    <row r="1187" s="2" customFormat="1" ht="24.15" customHeight="1">
      <c r="A1187" s="39"/>
      <c r="B1187" s="40"/>
      <c r="C1187" s="205" t="s">
        <v>2454</v>
      </c>
      <c r="D1187" s="205" t="s">
        <v>130</v>
      </c>
      <c r="E1187" s="206" t="s">
        <v>2455</v>
      </c>
      <c r="F1187" s="207" t="s">
        <v>2456</v>
      </c>
      <c r="G1187" s="208" t="s">
        <v>426</v>
      </c>
      <c r="H1187" s="256"/>
      <c r="I1187" s="210"/>
      <c r="J1187" s="211">
        <f>ROUND(I1187*H1187,2)</f>
        <v>0</v>
      </c>
      <c r="K1187" s="207" t="s">
        <v>134</v>
      </c>
      <c r="L1187" s="45"/>
      <c r="M1187" s="212" t="s">
        <v>19</v>
      </c>
      <c r="N1187" s="213" t="s">
        <v>43</v>
      </c>
      <c r="O1187" s="85"/>
      <c r="P1187" s="214">
        <f>O1187*H1187</f>
        <v>0</v>
      </c>
      <c r="Q1187" s="214">
        <v>0</v>
      </c>
      <c r="R1187" s="214">
        <f>Q1187*H1187</f>
        <v>0</v>
      </c>
      <c r="S1187" s="214">
        <v>0</v>
      </c>
      <c r="T1187" s="215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16" t="s">
        <v>230</v>
      </c>
      <c r="AT1187" s="216" t="s">
        <v>130</v>
      </c>
      <c r="AU1187" s="216" t="s">
        <v>82</v>
      </c>
      <c r="AY1187" s="18" t="s">
        <v>128</v>
      </c>
      <c r="BE1187" s="217">
        <f>IF(N1187="základní",J1187,0)</f>
        <v>0</v>
      </c>
      <c r="BF1187" s="217">
        <f>IF(N1187="snížená",J1187,0)</f>
        <v>0</v>
      </c>
      <c r="BG1187" s="217">
        <f>IF(N1187="zákl. přenesená",J1187,0)</f>
        <v>0</v>
      </c>
      <c r="BH1187" s="217">
        <f>IF(N1187="sníž. přenesená",J1187,0)</f>
        <v>0</v>
      </c>
      <c r="BI1187" s="217">
        <f>IF(N1187="nulová",J1187,0)</f>
        <v>0</v>
      </c>
      <c r="BJ1187" s="18" t="s">
        <v>80</v>
      </c>
      <c r="BK1187" s="217">
        <f>ROUND(I1187*H1187,2)</f>
        <v>0</v>
      </c>
      <c r="BL1187" s="18" t="s">
        <v>230</v>
      </c>
      <c r="BM1187" s="216" t="s">
        <v>2457</v>
      </c>
    </row>
    <row r="1188" s="2" customFormat="1">
      <c r="A1188" s="39"/>
      <c r="B1188" s="40"/>
      <c r="C1188" s="41"/>
      <c r="D1188" s="218" t="s">
        <v>137</v>
      </c>
      <c r="E1188" s="41"/>
      <c r="F1188" s="219" t="s">
        <v>2458</v>
      </c>
      <c r="G1188" s="41"/>
      <c r="H1188" s="41"/>
      <c r="I1188" s="220"/>
      <c r="J1188" s="41"/>
      <c r="K1188" s="41"/>
      <c r="L1188" s="45"/>
      <c r="M1188" s="221"/>
      <c r="N1188" s="222"/>
      <c r="O1188" s="85"/>
      <c r="P1188" s="85"/>
      <c r="Q1188" s="85"/>
      <c r="R1188" s="85"/>
      <c r="S1188" s="85"/>
      <c r="T1188" s="86"/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T1188" s="18" t="s">
        <v>137</v>
      </c>
      <c r="AU1188" s="18" t="s">
        <v>82</v>
      </c>
    </row>
    <row r="1189" s="12" customFormat="1" ht="22.8" customHeight="1">
      <c r="A1189" s="12"/>
      <c r="B1189" s="189"/>
      <c r="C1189" s="190"/>
      <c r="D1189" s="191" t="s">
        <v>71</v>
      </c>
      <c r="E1189" s="203" t="s">
        <v>2459</v>
      </c>
      <c r="F1189" s="203" t="s">
        <v>2460</v>
      </c>
      <c r="G1189" s="190"/>
      <c r="H1189" s="190"/>
      <c r="I1189" s="193"/>
      <c r="J1189" s="204">
        <f>BK1189</f>
        <v>0</v>
      </c>
      <c r="K1189" s="190"/>
      <c r="L1189" s="195"/>
      <c r="M1189" s="196"/>
      <c r="N1189" s="197"/>
      <c r="O1189" s="197"/>
      <c r="P1189" s="198">
        <f>SUM(P1190:P1228)</f>
        <v>0</v>
      </c>
      <c r="Q1189" s="197"/>
      <c r="R1189" s="198">
        <f>SUM(R1190:R1228)</f>
        <v>0.17283798</v>
      </c>
      <c r="S1189" s="197"/>
      <c r="T1189" s="199">
        <f>SUM(T1190:T1228)</f>
        <v>0</v>
      </c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R1189" s="200" t="s">
        <v>82</v>
      </c>
      <c r="AT1189" s="201" t="s">
        <v>71</v>
      </c>
      <c r="AU1189" s="201" t="s">
        <v>80</v>
      </c>
      <c r="AY1189" s="200" t="s">
        <v>128</v>
      </c>
      <c r="BK1189" s="202">
        <f>SUM(BK1190:BK1228)</f>
        <v>0</v>
      </c>
    </row>
    <row r="1190" s="2" customFormat="1" ht="21.75" customHeight="1">
      <c r="A1190" s="39"/>
      <c r="B1190" s="40"/>
      <c r="C1190" s="205" t="s">
        <v>2461</v>
      </c>
      <c r="D1190" s="205" t="s">
        <v>130</v>
      </c>
      <c r="E1190" s="206" t="s">
        <v>2462</v>
      </c>
      <c r="F1190" s="207" t="s">
        <v>2463</v>
      </c>
      <c r="G1190" s="208" t="s">
        <v>133</v>
      </c>
      <c r="H1190" s="209">
        <v>823.03800000000001</v>
      </c>
      <c r="I1190" s="210"/>
      <c r="J1190" s="211">
        <f>ROUND(I1190*H1190,2)</f>
        <v>0</v>
      </c>
      <c r="K1190" s="207" t="s">
        <v>134</v>
      </c>
      <c r="L1190" s="45"/>
      <c r="M1190" s="212" t="s">
        <v>19</v>
      </c>
      <c r="N1190" s="213" t="s">
        <v>43</v>
      </c>
      <c r="O1190" s="85"/>
      <c r="P1190" s="214">
        <f>O1190*H1190</f>
        <v>0</v>
      </c>
      <c r="Q1190" s="214">
        <v>6.9999999999999994E-05</v>
      </c>
      <c r="R1190" s="214">
        <f>Q1190*H1190</f>
        <v>0.057612659999999996</v>
      </c>
      <c r="S1190" s="214">
        <v>0</v>
      </c>
      <c r="T1190" s="215">
        <f>S1190*H1190</f>
        <v>0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16" t="s">
        <v>230</v>
      </c>
      <c r="AT1190" s="216" t="s">
        <v>130</v>
      </c>
      <c r="AU1190" s="216" t="s">
        <v>82</v>
      </c>
      <c r="AY1190" s="18" t="s">
        <v>128</v>
      </c>
      <c r="BE1190" s="217">
        <f>IF(N1190="základní",J1190,0)</f>
        <v>0</v>
      </c>
      <c r="BF1190" s="217">
        <f>IF(N1190="snížená",J1190,0)</f>
        <v>0</v>
      </c>
      <c r="BG1190" s="217">
        <f>IF(N1190="zákl. přenesená",J1190,0)</f>
        <v>0</v>
      </c>
      <c r="BH1190" s="217">
        <f>IF(N1190="sníž. přenesená",J1190,0)</f>
        <v>0</v>
      </c>
      <c r="BI1190" s="217">
        <f>IF(N1190="nulová",J1190,0)</f>
        <v>0</v>
      </c>
      <c r="BJ1190" s="18" t="s">
        <v>80</v>
      </c>
      <c r="BK1190" s="217">
        <f>ROUND(I1190*H1190,2)</f>
        <v>0</v>
      </c>
      <c r="BL1190" s="18" t="s">
        <v>230</v>
      </c>
      <c r="BM1190" s="216" t="s">
        <v>2464</v>
      </c>
    </row>
    <row r="1191" s="2" customFormat="1">
      <c r="A1191" s="39"/>
      <c r="B1191" s="40"/>
      <c r="C1191" s="41"/>
      <c r="D1191" s="218" t="s">
        <v>137</v>
      </c>
      <c r="E1191" s="41"/>
      <c r="F1191" s="219" t="s">
        <v>2465</v>
      </c>
      <c r="G1191" s="41"/>
      <c r="H1191" s="41"/>
      <c r="I1191" s="220"/>
      <c r="J1191" s="41"/>
      <c r="K1191" s="41"/>
      <c r="L1191" s="45"/>
      <c r="M1191" s="221"/>
      <c r="N1191" s="222"/>
      <c r="O1191" s="85"/>
      <c r="P1191" s="85"/>
      <c r="Q1191" s="85"/>
      <c r="R1191" s="85"/>
      <c r="S1191" s="85"/>
      <c r="T1191" s="86"/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T1191" s="18" t="s">
        <v>137</v>
      </c>
      <c r="AU1191" s="18" t="s">
        <v>82</v>
      </c>
    </row>
    <row r="1192" s="13" customFormat="1">
      <c r="A1192" s="13"/>
      <c r="B1192" s="223"/>
      <c r="C1192" s="224"/>
      <c r="D1192" s="225" t="s">
        <v>139</v>
      </c>
      <c r="E1192" s="226" t="s">
        <v>19</v>
      </c>
      <c r="F1192" s="227" t="s">
        <v>2466</v>
      </c>
      <c r="G1192" s="224"/>
      <c r="H1192" s="228">
        <v>108.217</v>
      </c>
      <c r="I1192" s="229"/>
      <c r="J1192" s="224"/>
      <c r="K1192" s="224"/>
      <c r="L1192" s="230"/>
      <c r="M1192" s="231"/>
      <c r="N1192" s="232"/>
      <c r="O1192" s="232"/>
      <c r="P1192" s="232"/>
      <c r="Q1192" s="232"/>
      <c r="R1192" s="232"/>
      <c r="S1192" s="232"/>
      <c r="T1192" s="23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4" t="s">
        <v>139</v>
      </c>
      <c r="AU1192" s="234" t="s">
        <v>82</v>
      </c>
      <c r="AV1192" s="13" t="s">
        <v>82</v>
      </c>
      <c r="AW1192" s="13" t="s">
        <v>34</v>
      </c>
      <c r="AX1192" s="13" t="s">
        <v>72</v>
      </c>
      <c r="AY1192" s="234" t="s">
        <v>128</v>
      </c>
    </row>
    <row r="1193" s="13" customFormat="1">
      <c r="A1193" s="13"/>
      <c r="B1193" s="223"/>
      <c r="C1193" s="224"/>
      <c r="D1193" s="225" t="s">
        <v>139</v>
      </c>
      <c r="E1193" s="226" t="s">
        <v>19</v>
      </c>
      <c r="F1193" s="227" t="s">
        <v>2467</v>
      </c>
      <c r="G1193" s="224"/>
      <c r="H1193" s="228">
        <v>68.082999999999998</v>
      </c>
      <c r="I1193" s="229"/>
      <c r="J1193" s="224"/>
      <c r="K1193" s="224"/>
      <c r="L1193" s="230"/>
      <c r="M1193" s="231"/>
      <c r="N1193" s="232"/>
      <c r="O1193" s="232"/>
      <c r="P1193" s="232"/>
      <c r="Q1193" s="232"/>
      <c r="R1193" s="232"/>
      <c r="S1193" s="232"/>
      <c r="T1193" s="23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4" t="s">
        <v>139</v>
      </c>
      <c r="AU1193" s="234" t="s">
        <v>82</v>
      </c>
      <c r="AV1193" s="13" t="s">
        <v>82</v>
      </c>
      <c r="AW1193" s="13" t="s">
        <v>34</v>
      </c>
      <c r="AX1193" s="13" t="s">
        <v>72</v>
      </c>
      <c r="AY1193" s="234" t="s">
        <v>128</v>
      </c>
    </row>
    <row r="1194" s="13" customFormat="1">
      <c r="A1194" s="13"/>
      <c r="B1194" s="223"/>
      <c r="C1194" s="224"/>
      <c r="D1194" s="225" t="s">
        <v>139</v>
      </c>
      <c r="E1194" s="226" t="s">
        <v>19</v>
      </c>
      <c r="F1194" s="227" t="s">
        <v>2468</v>
      </c>
      <c r="G1194" s="224"/>
      <c r="H1194" s="228">
        <v>472.53300000000002</v>
      </c>
      <c r="I1194" s="229"/>
      <c r="J1194" s="224"/>
      <c r="K1194" s="224"/>
      <c r="L1194" s="230"/>
      <c r="M1194" s="231"/>
      <c r="N1194" s="232"/>
      <c r="O1194" s="232"/>
      <c r="P1194" s="232"/>
      <c r="Q1194" s="232"/>
      <c r="R1194" s="232"/>
      <c r="S1194" s="232"/>
      <c r="T1194" s="23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4" t="s">
        <v>139</v>
      </c>
      <c r="AU1194" s="234" t="s">
        <v>82</v>
      </c>
      <c r="AV1194" s="13" t="s">
        <v>82</v>
      </c>
      <c r="AW1194" s="13" t="s">
        <v>34</v>
      </c>
      <c r="AX1194" s="13" t="s">
        <v>72</v>
      </c>
      <c r="AY1194" s="234" t="s">
        <v>128</v>
      </c>
    </row>
    <row r="1195" s="13" customFormat="1">
      <c r="A1195" s="13"/>
      <c r="B1195" s="223"/>
      <c r="C1195" s="224"/>
      <c r="D1195" s="225" t="s">
        <v>139</v>
      </c>
      <c r="E1195" s="226" t="s">
        <v>19</v>
      </c>
      <c r="F1195" s="227" t="s">
        <v>2469</v>
      </c>
      <c r="G1195" s="224"/>
      <c r="H1195" s="228">
        <v>3.2000000000000002</v>
      </c>
      <c r="I1195" s="229"/>
      <c r="J1195" s="224"/>
      <c r="K1195" s="224"/>
      <c r="L1195" s="230"/>
      <c r="M1195" s="231"/>
      <c r="N1195" s="232"/>
      <c r="O1195" s="232"/>
      <c r="P1195" s="232"/>
      <c r="Q1195" s="232"/>
      <c r="R1195" s="232"/>
      <c r="S1195" s="232"/>
      <c r="T1195" s="23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4" t="s">
        <v>139</v>
      </c>
      <c r="AU1195" s="234" t="s">
        <v>82</v>
      </c>
      <c r="AV1195" s="13" t="s">
        <v>82</v>
      </c>
      <c r="AW1195" s="13" t="s">
        <v>34</v>
      </c>
      <c r="AX1195" s="13" t="s">
        <v>72</v>
      </c>
      <c r="AY1195" s="234" t="s">
        <v>128</v>
      </c>
    </row>
    <row r="1196" s="13" customFormat="1">
      <c r="A1196" s="13"/>
      <c r="B1196" s="223"/>
      <c r="C1196" s="224"/>
      <c r="D1196" s="225" t="s">
        <v>139</v>
      </c>
      <c r="E1196" s="226" t="s">
        <v>19</v>
      </c>
      <c r="F1196" s="227" t="s">
        <v>2470</v>
      </c>
      <c r="G1196" s="224"/>
      <c r="H1196" s="228">
        <v>12.84</v>
      </c>
      <c r="I1196" s="229"/>
      <c r="J1196" s="224"/>
      <c r="K1196" s="224"/>
      <c r="L1196" s="230"/>
      <c r="M1196" s="231"/>
      <c r="N1196" s="232"/>
      <c r="O1196" s="232"/>
      <c r="P1196" s="232"/>
      <c r="Q1196" s="232"/>
      <c r="R1196" s="232"/>
      <c r="S1196" s="232"/>
      <c r="T1196" s="23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4" t="s">
        <v>139</v>
      </c>
      <c r="AU1196" s="234" t="s">
        <v>82</v>
      </c>
      <c r="AV1196" s="13" t="s">
        <v>82</v>
      </c>
      <c r="AW1196" s="13" t="s">
        <v>34</v>
      </c>
      <c r="AX1196" s="13" t="s">
        <v>72</v>
      </c>
      <c r="AY1196" s="234" t="s">
        <v>128</v>
      </c>
    </row>
    <row r="1197" s="13" customFormat="1">
      <c r="A1197" s="13"/>
      <c r="B1197" s="223"/>
      <c r="C1197" s="224"/>
      <c r="D1197" s="225" t="s">
        <v>139</v>
      </c>
      <c r="E1197" s="226" t="s">
        <v>19</v>
      </c>
      <c r="F1197" s="227" t="s">
        <v>2471</v>
      </c>
      <c r="G1197" s="224"/>
      <c r="H1197" s="228">
        <v>14.85</v>
      </c>
      <c r="I1197" s="229"/>
      <c r="J1197" s="224"/>
      <c r="K1197" s="224"/>
      <c r="L1197" s="230"/>
      <c r="M1197" s="231"/>
      <c r="N1197" s="232"/>
      <c r="O1197" s="232"/>
      <c r="P1197" s="232"/>
      <c r="Q1197" s="232"/>
      <c r="R1197" s="232"/>
      <c r="S1197" s="232"/>
      <c r="T1197" s="23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4" t="s">
        <v>139</v>
      </c>
      <c r="AU1197" s="234" t="s">
        <v>82</v>
      </c>
      <c r="AV1197" s="13" t="s">
        <v>82</v>
      </c>
      <c r="AW1197" s="13" t="s">
        <v>34</v>
      </c>
      <c r="AX1197" s="13" t="s">
        <v>72</v>
      </c>
      <c r="AY1197" s="234" t="s">
        <v>128</v>
      </c>
    </row>
    <row r="1198" s="13" customFormat="1">
      <c r="A1198" s="13"/>
      <c r="B1198" s="223"/>
      <c r="C1198" s="224"/>
      <c r="D1198" s="225" t="s">
        <v>139</v>
      </c>
      <c r="E1198" s="226" t="s">
        <v>19</v>
      </c>
      <c r="F1198" s="227" t="s">
        <v>2472</v>
      </c>
      <c r="G1198" s="224"/>
      <c r="H1198" s="228">
        <v>62.920000000000002</v>
      </c>
      <c r="I1198" s="229"/>
      <c r="J1198" s="224"/>
      <c r="K1198" s="224"/>
      <c r="L1198" s="230"/>
      <c r="M1198" s="231"/>
      <c r="N1198" s="232"/>
      <c r="O1198" s="232"/>
      <c r="P1198" s="232"/>
      <c r="Q1198" s="232"/>
      <c r="R1198" s="232"/>
      <c r="S1198" s="232"/>
      <c r="T1198" s="23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4" t="s">
        <v>139</v>
      </c>
      <c r="AU1198" s="234" t="s">
        <v>82</v>
      </c>
      <c r="AV1198" s="13" t="s">
        <v>82</v>
      </c>
      <c r="AW1198" s="13" t="s">
        <v>34</v>
      </c>
      <c r="AX1198" s="13" t="s">
        <v>72</v>
      </c>
      <c r="AY1198" s="234" t="s">
        <v>128</v>
      </c>
    </row>
    <row r="1199" s="13" customFormat="1">
      <c r="A1199" s="13"/>
      <c r="B1199" s="223"/>
      <c r="C1199" s="224"/>
      <c r="D1199" s="225" t="s">
        <v>139</v>
      </c>
      <c r="E1199" s="226" t="s">
        <v>19</v>
      </c>
      <c r="F1199" s="227" t="s">
        <v>2473</v>
      </c>
      <c r="G1199" s="224"/>
      <c r="H1199" s="228">
        <v>27.143000000000001</v>
      </c>
      <c r="I1199" s="229"/>
      <c r="J1199" s="224"/>
      <c r="K1199" s="224"/>
      <c r="L1199" s="230"/>
      <c r="M1199" s="231"/>
      <c r="N1199" s="232"/>
      <c r="O1199" s="232"/>
      <c r="P1199" s="232"/>
      <c r="Q1199" s="232"/>
      <c r="R1199" s="232"/>
      <c r="S1199" s="232"/>
      <c r="T1199" s="23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4" t="s">
        <v>139</v>
      </c>
      <c r="AU1199" s="234" t="s">
        <v>82</v>
      </c>
      <c r="AV1199" s="13" t="s">
        <v>82</v>
      </c>
      <c r="AW1199" s="13" t="s">
        <v>34</v>
      </c>
      <c r="AX1199" s="13" t="s">
        <v>72</v>
      </c>
      <c r="AY1199" s="234" t="s">
        <v>128</v>
      </c>
    </row>
    <row r="1200" s="13" customFormat="1">
      <c r="A1200" s="13"/>
      <c r="B1200" s="223"/>
      <c r="C1200" s="224"/>
      <c r="D1200" s="225" t="s">
        <v>139</v>
      </c>
      <c r="E1200" s="226" t="s">
        <v>19</v>
      </c>
      <c r="F1200" s="227" t="s">
        <v>2474</v>
      </c>
      <c r="G1200" s="224"/>
      <c r="H1200" s="228">
        <v>26.879999999999999</v>
      </c>
      <c r="I1200" s="229"/>
      <c r="J1200" s="224"/>
      <c r="K1200" s="224"/>
      <c r="L1200" s="230"/>
      <c r="M1200" s="231"/>
      <c r="N1200" s="232"/>
      <c r="O1200" s="232"/>
      <c r="P1200" s="232"/>
      <c r="Q1200" s="232"/>
      <c r="R1200" s="232"/>
      <c r="S1200" s="232"/>
      <c r="T1200" s="23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4" t="s">
        <v>139</v>
      </c>
      <c r="AU1200" s="234" t="s">
        <v>82</v>
      </c>
      <c r="AV1200" s="13" t="s">
        <v>82</v>
      </c>
      <c r="AW1200" s="13" t="s">
        <v>34</v>
      </c>
      <c r="AX1200" s="13" t="s">
        <v>72</v>
      </c>
      <c r="AY1200" s="234" t="s">
        <v>128</v>
      </c>
    </row>
    <row r="1201" s="13" customFormat="1">
      <c r="A1201" s="13"/>
      <c r="B1201" s="223"/>
      <c r="C1201" s="224"/>
      <c r="D1201" s="225" t="s">
        <v>139</v>
      </c>
      <c r="E1201" s="226" t="s">
        <v>19</v>
      </c>
      <c r="F1201" s="227" t="s">
        <v>2475</v>
      </c>
      <c r="G1201" s="224"/>
      <c r="H1201" s="228">
        <v>26.372</v>
      </c>
      <c r="I1201" s="229"/>
      <c r="J1201" s="224"/>
      <c r="K1201" s="224"/>
      <c r="L1201" s="230"/>
      <c r="M1201" s="231"/>
      <c r="N1201" s="232"/>
      <c r="O1201" s="232"/>
      <c r="P1201" s="232"/>
      <c r="Q1201" s="232"/>
      <c r="R1201" s="232"/>
      <c r="S1201" s="232"/>
      <c r="T1201" s="23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4" t="s">
        <v>139</v>
      </c>
      <c r="AU1201" s="234" t="s">
        <v>82</v>
      </c>
      <c r="AV1201" s="13" t="s">
        <v>82</v>
      </c>
      <c r="AW1201" s="13" t="s">
        <v>34</v>
      </c>
      <c r="AX1201" s="13" t="s">
        <v>72</v>
      </c>
      <c r="AY1201" s="234" t="s">
        <v>128</v>
      </c>
    </row>
    <row r="1202" s="14" customFormat="1">
      <c r="A1202" s="14"/>
      <c r="B1202" s="235"/>
      <c r="C1202" s="236"/>
      <c r="D1202" s="225" t="s">
        <v>139</v>
      </c>
      <c r="E1202" s="237" t="s">
        <v>19</v>
      </c>
      <c r="F1202" s="238" t="s">
        <v>153</v>
      </c>
      <c r="G1202" s="236"/>
      <c r="H1202" s="239">
        <v>823.03800000000012</v>
      </c>
      <c r="I1202" s="240"/>
      <c r="J1202" s="236"/>
      <c r="K1202" s="236"/>
      <c r="L1202" s="241"/>
      <c r="M1202" s="242"/>
      <c r="N1202" s="243"/>
      <c r="O1202" s="243"/>
      <c r="P1202" s="243"/>
      <c r="Q1202" s="243"/>
      <c r="R1202" s="243"/>
      <c r="S1202" s="243"/>
      <c r="T1202" s="244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45" t="s">
        <v>139</v>
      </c>
      <c r="AU1202" s="245" t="s">
        <v>82</v>
      </c>
      <c r="AV1202" s="14" t="s">
        <v>135</v>
      </c>
      <c r="AW1202" s="14" t="s">
        <v>34</v>
      </c>
      <c r="AX1202" s="14" t="s">
        <v>80</v>
      </c>
      <c r="AY1202" s="245" t="s">
        <v>128</v>
      </c>
    </row>
    <row r="1203" s="2" customFormat="1" ht="16.5" customHeight="1">
      <c r="A1203" s="39"/>
      <c r="B1203" s="40"/>
      <c r="C1203" s="205" t="s">
        <v>2476</v>
      </c>
      <c r="D1203" s="205" t="s">
        <v>130</v>
      </c>
      <c r="E1203" s="206" t="s">
        <v>2477</v>
      </c>
      <c r="F1203" s="207" t="s">
        <v>2478</v>
      </c>
      <c r="G1203" s="208" t="s">
        <v>133</v>
      </c>
      <c r="H1203" s="209">
        <v>823.03800000000001</v>
      </c>
      <c r="I1203" s="210"/>
      <c r="J1203" s="211">
        <f>ROUND(I1203*H1203,2)</f>
        <v>0</v>
      </c>
      <c r="K1203" s="207" t="s">
        <v>134</v>
      </c>
      <c r="L1203" s="45"/>
      <c r="M1203" s="212" t="s">
        <v>19</v>
      </c>
      <c r="N1203" s="213" t="s">
        <v>43</v>
      </c>
      <c r="O1203" s="85"/>
      <c r="P1203" s="214">
        <f>O1203*H1203</f>
        <v>0</v>
      </c>
      <c r="Q1203" s="214">
        <v>0</v>
      </c>
      <c r="R1203" s="214">
        <f>Q1203*H1203</f>
        <v>0</v>
      </c>
      <c r="S1203" s="214">
        <v>0</v>
      </c>
      <c r="T1203" s="215">
        <f>S1203*H1203</f>
        <v>0</v>
      </c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R1203" s="216" t="s">
        <v>230</v>
      </c>
      <c r="AT1203" s="216" t="s">
        <v>130</v>
      </c>
      <c r="AU1203" s="216" t="s">
        <v>82</v>
      </c>
      <c r="AY1203" s="18" t="s">
        <v>128</v>
      </c>
      <c r="BE1203" s="217">
        <f>IF(N1203="základní",J1203,0)</f>
        <v>0</v>
      </c>
      <c r="BF1203" s="217">
        <f>IF(N1203="snížená",J1203,0)</f>
        <v>0</v>
      </c>
      <c r="BG1203" s="217">
        <f>IF(N1203="zákl. přenesená",J1203,0)</f>
        <v>0</v>
      </c>
      <c r="BH1203" s="217">
        <f>IF(N1203="sníž. přenesená",J1203,0)</f>
        <v>0</v>
      </c>
      <c r="BI1203" s="217">
        <f>IF(N1203="nulová",J1203,0)</f>
        <v>0</v>
      </c>
      <c r="BJ1203" s="18" t="s">
        <v>80</v>
      </c>
      <c r="BK1203" s="217">
        <f>ROUND(I1203*H1203,2)</f>
        <v>0</v>
      </c>
      <c r="BL1203" s="18" t="s">
        <v>230</v>
      </c>
      <c r="BM1203" s="216" t="s">
        <v>2479</v>
      </c>
    </row>
    <row r="1204" s="2" customFormat="1">
      <c r="A1204" s="39"/>
      <c r="B1204" s="40"/>
      <c r="C1204" s="41"/>
      <c r="D1204" s="218" t="s">
        <v>137</v>
      </c>
      <c r="E1204" s="41"/>
      <c r="F1204" s="219" t="s">
        <v>2480</v>
      </c>
      <c r="G1204" s="41"/>
      <c r="H1204" s="41"/>
      <c r="I1204" s="220"/>
      <c r="J1204" s="41"/>
      <c r="K1204" s="41"/>
      <c r="L1204" s="45"/>
      <c r="M1204" s="221"/>
      <c r="N1204" s="222"/>
      <c r="O1204" s="85"/>
      <c r="P1204" s="85"/>
      <c r="Q1204" s="85"/>
      <c r="R1204" s="85"/>
      <c r="S1204" s="85"/>
      <c r="T1204" s="86"/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T1204" s="18" t="s">
        <v>137</v>
      </c>
      <c r="AU1204" s="18" t="s">
        <v>82</v>
      </c>
    </row>
    <row r="1205" s="13" customFormat="1">
      <c r="A1205" s="13"/>
      <c r="B1205" s="223"/>
      <c r="C1205" s="224"/>
      <c r="D1205" s="225" t="s">
        <v>139</v>
      </c>
      <c r="E1205" s="226" t="s">
        <v>19</v>
      </c>
      <c r="F1205" s="227" t="s">
        <v>2466</v>
      </c>
      <c r="G1205" s="224"/>
      <c r="H1205" s="228">
        <v>108.217</v>
      </c>
      <c r="I1205" s="229"/>
      <c r="J1205" s="224"/>
      <c r="K1205" s="224"/>
      <c r="L1205" s="230"/>
      <c r="M1205" s="231"/>
      <c r="N1205" s="232"/>
      <c r="O1205" s="232"/>
      <c r="P1205" s="232"/>
      <c r="Q1205" s="232"/>
      <c r="R1205" s="232"/>
      <c r="S1205" s="232"/>
      <c r="T1205" s="23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4" t="s">
        <v>139</v>
      </c>
      <c r="AU1205" s="234" t="s">
        <v>82</v>
      </c>
      <c r="AV1205" s="13" t="s">
        <v>82</v>
      </c>
      <c r="AW1205" s="13" t="s">
        <v>34</v>
      </c>
      <c r="AX1205" s="13" t="s">
        <v>72</v>
      </c>
      <c r="AY1205" s="234" t="s">
        <v>128</v>
      </c>
    </row>
    <row r="1206" s="13" customFormat="1">
      <c r="A1206" s="13"/>
      <c r="B1206" s="223"/>
      <c r="C1206" s="224"/>
      <c r="D1206" s="225" t="s">
        <v>139</v>
      </c>
      <c r="E1206" s="226" t="s">
        <v>19</v>
      </c>
      <c r="F1206" s="227" t="s">
        <v>2467</v>
      </c>
      <c r="G1206" s="224"/>
      <c r="H1206" s="228">
        <v>68.082999999999998</v>
      </c>
      <c r="I1206" s="229"/>
      <c r="J1206" s="224"/>
      <c r="K1206" s="224"/>
      <c r="L1206" s="230"/>
      <c r="M1206" s="231"/>
      <c r="N1206" s="232"/>
      <c r="O1206" s="232"/>
      <c r="P1206" s="232"/>
      <c r="Q1206" s="232"/>
      <c r="R1206" s="232"/>
      <c r="S1206" s="232"/>
      <c r="T1206" s="23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4" t="s">
        <v>139</v>
      </c>
      <c r="AU1206" s="234" t="s">
        <v>82</v>
      </c>
      <c r="AV1206" s="13" t="s">
        <v>82</v>
      </c>
      <c r="AW1206" s="13" t="s">
        <v>34</v>
      </c>
      <c r="AX1206" s="13" t="s">
        <v>72</v>
      </c>
      <c r="AY1206" s="234" t="s">
        <v>128</v>
      </c>
    </row>
    <row r="1207" s="13" customFormat="1">
      <c r="A1207" s="13"/>
      <c r="B1207" s="223"/>
      <c r="C1207" s="224"/>
      <c r="D1207" s="225" t="s">
        <v>139</v>
      </c>
      <c r="E1207" s="226" t="s">
        <v>19</v>
      </c>
      <c r="F1207" s="227" t="s">
        <v>2468</v>
      </c>
      <c r="G1207" s="224"/>
      <c r="H1207" s="228">
        <v>472.53300000000002</v>
      </c>
      <c r="I1207" s="229"/>
      <c r="J1207" s="224"/>
      <c r="K1207" s="224"/>
      <c r="L1207" s="230"/>
      <c r="M1207" s="231"/>
      <c r="N1207" s="232"/>
      <c r="O1207" s="232"/>
      <c r="P1207" s="232"/>
      <c r="Q1207" s="232"/>
      <c r="R1207" s="232"/>
      <c r="S1207" s="232"/>
      <c r="T1207" s="23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4" t="s">
        <v>139</v>
      </c>
      <c r="AU1207" s="234" t="s">
        <v>82</v>
      </c>
      <c r="AV1207" s="13" t="s">
        <v>82</v>
      </c>
      <c r="AW1207" s="13" t="s">
        <v>34</v>
      </c>
      <c r="AX1207" s="13" t="s">
        <v>72</v>
      </c>
      <c r="AY1207" s="234" t="s">
        <v>128</v>
      </c>
    </row>
    <row r="1208" s="13" customFormat="1">
      <c r="A1208" s="13"/>
      <c r="B1208" s="223"/>
      <c r="C1208" s="224"/>
      <c r="D1208" s="225" t="s">
        <v>139</v>
      </c>
      <c r="E1208" s="226" t="s">
        <v>19</v>
      </c>
      <c r="F1208" s="227" t="s">
        <v>2469</v>
      </c>
      <c r="G1208" s="224"/>
      <c r="H1208" s="228">
        <v>3.2000000000000002</v>
      </c>
      <c r="I1208" s="229"/>
      <c r="J1208" s="224"/>
      <c r="K1208" s="224"/>
      <c r="L1208" s="230"/>
      <c r="M1208" s="231"/>
      <c r="N1208" s="232"/>
      <c r="O1208" s="232"/>
      <c r="P1208" s="232"/>
      <c r="Q1208" s="232"/>
      <c r="R1208" s="232"/>
      <c r="S1208" s="232"/>
      <c r="T1208" s="23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4" t="s">
        <v>139</v>
      </c>
      <c r="AU1208" s="234" t="s">
        <v>82</v>
      </c>
      <c r="AV1208" s="13" t="s">
        <v>82</v>
      </c>
      <c r="AW1208" s="13" t="s">
        <v>34</v>
      </c>
      <c r="AX1208" s="13" t="s">
        <v>72</v>
      </c>
      <c r="AY1208" s="234" t="s">
        <v>128</v>
      </c>
    </row>
    <row r="1209" s="13" customFormat="1">
      <c r="A1209" s="13"/>
      <c r="B1209" s="223"/>
      <c r="C1209" s="224"/>
      <c r="D1209" s="225" t="s">
        <v>139</v>
      </c>
      <c r="E1209" s="226" t="s">
        <v>19</v>
      </c>
      <c r="F1209" s="227" t="s">
        <v>2470</v>
      </c>
      <c r="G1209" s="224"/>
      <c r="H1209" s="228">
        <v>12.84</v>
      </c>
      <c r="I1209" s="229"/>
      <c r="J1209" s="224"/>
      <c r="K1209" s="224"/>
      <c r="L1209" s="230"/>
      <c r="M1209" s="231"/>
      <c r="N1209" s="232"/>
      <c r="O1209" s="232"/>
      <c r="P1209" s="232"/>
      <c r="Q1209" s="232"/>
      <c r="R1209" s="232"/>
      <c r="S1209" s="232"/>
      <c r="T1209" s="23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4" t="s">
        <v>139</v>
      </c>
      <c r="AU1209" s="234" t="s">
        <v>82</v>
      </c>
      <c r="AV1209" s="13" t="s">
        <v>82</v>
      </c>
      <c r="AW1209" s="13" t="s">
        <v>34</v>
      </c>
      <c r="AX1209" s="13" t="s">
        <v>72</v>
      </c>
      <c r="AY1209" s="234" t="s">
        <v>128</v>
      </c>
    </row>
    <row r="1210" s="13" customFormat="1">
      <c r="A1210" s="13"/>
      <c r="B1210" s="223"/>
      <c r="C1210" s="224"/>
      <c r="D1210" s="225" t="s">
        <v>139</v>
      </c>
      <c r="E1210" s="226" t="s">
        <v>19</v>
      </c>
      <c r="F1210" s="227" t="s">
        <v>2471</v>
      </c>
      <c r="G1210" s="224"/>
      <c r="H1210" s="228">
        <v>14.85</v>
      </c>
      <c r="I1210" s="229"/>
      <c r="J1210" s="224"/>
      <c r="K1210" s="224"/>
      <c r="L1210" s="230"/>
      <c r="M1210" s="231"/>
      <c r="N1210" s="232"/>
      <c r="O1210" s="232"/>
      <c r="P1210" s="232"/>
      <c r="Q1210" s="232"/>
      <c r="R1210" s="232"/>
      <c r="S1210" s="232"/>
      <c r="T1210" s="23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4" t="s">
        <v>139</v>
      </c>
      <c r="AU1210" s="234" t="s">
        <v>82</v>
      </c>
      <c r="AV1210" s="13" t="s">
        <v>82</v>
      </c>
      <c r="AW1210" s="13" t="s">
        <v>34</v>
      </c>
      <c r="AX1210" s="13" t="s">
        <v>72</v>
      </c>
      <c r="AY1210" s="234" t="s">
        <v>128</v>
      </c>
    </row>
    <row r="1211" s="13" customFormat="1">
      <c r="A1211" s="13"/>
      <c r="B1211" s="223"/>
      <c r="C1211" s="224"/>
      <c r="D1211" s="225" t="s">
        <v>139</v>
      </c>
      <c r="E1211" s="226" t="s">
        <v>19</v>
      </c>
      <c r="F1211" s="227" t="s">
        <v>2472</v>
      </c>
      <c r="G1211" s="224"/>
      <c r="H1211" s="228">
        <v>62.920000000000002</v>
      </c>
      <c r="I1211" s="229"/>
      <c r="J1211" s="224"/>
      <c r="K1211" s="224"/>
      <c r="L1211" s="230"/>
      <c r="M1211" s="231"/>
      <c r="N1211" s="232"/>
      <c r="O1211" s="232"/>
      <c r="P1211" s="232"/>
      <c r="Q1211" s="232"/>
      <c r="R1211" s="232"/>
      <c r="S1211" s="232"/>
      <c r="T1211" s="23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4" t="s">
        <v>139</v>
      </c>
      <c r="AU1211" s="234" t="s">
        <v>82</v>
      </c>
      <c r="AV1211" s="13" t="s">
        <v>82</v>
      </c>
      <c r="AW1211" s="13" t="s">
        <v>34</v>
      </c>
      <c r="AX1211" s="13" t="s">
        <v>72</v>
      </c>
      <c r="AY1211" s="234" t="s">
        <v>128</v>
      </c>
    </row>
    <row r="1212" s="13" customFormat="1">
      <c r="A1212" s="13"/>
      <c r="B1212" s="223"/>
      <c r="C1212" s="224"/>
      <c r="D1212" s="225" t="s">
        <v>139</v>
      </c>
      <c r="E1212" s="226" t="s">
        <v>19</v>
      </c>
      <c r="F1212" s="227" t="s">
        <v>2473</v>
      </c>
      <c r="G1212" s="224"/>
      <c r="H1212" s="228">
        <v>27.143000000000001</v>
      </c>
      <c r="I1212" s="229"/>
      <c r="J1212" s="224"/>
      <c r="K1212" s="224"/>
      <c r="L1212" s="230"/>
      <c r="M1212" s="231"/>
      <c r="N1212" s="232"/>
      <c r="O1212" s="232"/>
      <c r="P1212" s="232"/>
      <c r="Q1212" s="232"/>
      <c r="R1212" s="232"/>
      <c r="S1212" s="232"/>
      <c r="T1212" s="23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4" t="s">
        <v>139</v>
      </c>
      <c r="AU1212" s="234" t="s">
        <v>82</v>
      </c>
      <c r="AV1212" s="13" t="s">
        <v>82</v>
      </c>
      <c r="AW1212" s="13" t="s">
        <v>34</v>
      </c>
      <c r="AX1212" s="13" t="s">
        <v>72</v>
      </c>
      <c r="AY1212" s="234" t="s">
        <v>128</v>
      </c>
    </row>
    <row r="1213" s="13" customFormat="1">
      <c r="A1213" s="13"/>
      <c r="B1213" s="223"/>
      <c r="C1213" s="224"/>
      <c r="D1213" s="225" t="s">
        <v>139</v>
      </c>
      <c r="E1213" s="226" t="s">
        <v>19</v>
      </c>
      <c r="F1213" s="227" t="s">
        <v>2474</v>
      </c>
      <c r="G1213" s="224"/>
      <c r="H1213" s="228">
        <v>26.879999999999999</v>
      </c>
      <c r="I1213" s="229"/>
      <c r="J1213" s="224"/>
      <c r="K1213" s="224"/>
      <c r="L1213" s="230"/>
      <c r="M1213" s="231"/>
      <c r="N1213" s="232"/>
      <c r="O1213" s="232"/>
      <c r="P1213" s="232"/>
      <c r="Q1213" s="232"/>
      <c r="R1213" s="232"/>
      <c r="S1213" s="232"/>
      <c r="T1213" s="23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4" t="s">
        <v>139</v>
      </c>
      <c r="AU1213" s="234" t="s">
        <v>82</v>
      </c>
      <c r="AV1213" s="13" t="s">
        <v>82</v>
      </c>
      <c r="AW1213" s="13" t="s">
        <v>34</v>
      </c>
      <c r="AX1213" s="13" t="s">
        <v>72</v>
      </c>
      <c r="AY1213" s="234" t="s">
        <v>128</v>
      </c>
    </row>
    <row r="1214" s="13" customFormat="1">
      <c r="A1214" s="13"/>
      <c r="B1214" s="223"/>
      <c r="C1214" s="224"/>
      <c r="D1214" s="225" t="s">
        <v>139</v>
      </c>
      <c r="E1214" s="226" t="s">
        <v>19</v>
      </c>
      <c r="F1214" s="227" t="s">
        <v>2475</v>
      </c>
      <c r="G1214" s="224"/>
      <c r="H1214" s="228">
        <v>26.372</v>
      </c>
      <c r="I1214" s="229"/>
      <c r="J1214" s="224"/>
      <c r="K1214" s="224"/>
      <c r="L1214" s="230"/>
      <c r="M1214" s="231"/>
      <c r="N1214" s="232"/>
      <c r="O1214" s="232"/>
      <c r="P1214" s="232"/>
      <c r="Q1214" s="232"/>
      <c r="R1214" s="232"/>
      <c r="S1214" s="232"/>
      <c r="T1214" s="23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4" t="s">
        <v>139</v>
      </c>
      <c r="AU1214" s="234" t="s">
        <v>82</v>
      </c>
      <c r="AV1214" s="13" t="s">
        <v>82</v>
      </c>
      <c r="AW1214" s="13" t="s">
        <v>34</v>
      </c>
      <c r="AX1214" s="13" t="s">
        <v>72</v>
      </c>
      <c r="AY1214" s="234" t="s">
        <v>128</v>
      </c>
    </row>
    <row r="1215" s="14" customFormat="1">
      <c r="A1215" s="14"/>
      <c r="B1215" s="235"/>
      <c r="C1215" s="236"/>
      <c r="D1215" s="225" t="s">
        <v>139</v>
      </c>
      <c r="E1215" s="237" t="s">
        <v>19</v>
      </c>
      <c r="F1215" s="238" t="s">
        <v>153</v>
      </c>
      <c r="G1215" s="236"/>
      <c r="H1215" s="239">
        <v>823.03800000000012</v>
      </c>
      <c r="I1215" s="240"/>
      <c r="J1215" s="236"/>
      <c r="K1215" s="236"/>
      <c r="L1215" s="241"/>
      <c r="M1215" s="242"/>
      <c r="N1215" s="243"/>
      <c r="O1215" s="243"/>
      <c r="P1215" s="243"/>
      <c r="Q1215" s="243"/>
      <c r="R1215" s="243"/>
      <c r="S1215" s="243"/>
      <c r="T1215" s="244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45" t="s">
        <v>139</v>
      </c>
      <c r="AU1215" s="245" t="s">
        <v>82</v>
      </c>
      <c r="AV1215" s="14" t="s">
        <v>135</v>
      </c>
      <c r="AW1215" s="14" t="s">
        <v>34</v>
      </c>
      <c r="AX1215" s="14" t="s">
        <v>80</v>
      </c>
      <c r="AY1215" s="245" t="s">
        <v>128</v>
      </c>
    </row>
    <row r="1216" s="2" customFormat="1" ht="16.5" customHeight="1">
      <c r="A1216" s="39"/>
      <c r="B1216" s="40"/>
      <c r="C1216" s="205" t="s">
        <v>2481</v>
      </c>
      <c r="D1216" s="205" t="s">
        <v>130</v>
      </c>
      <c r="E1216" s="206" t="s">
        <v>2482</v>
      </c>
      <c r="F1216" s="207" t="s">
        <v>2483</v>
      </c>
      <c r="G1216" s="208" t="s">
        <v>133</v>
      </c>
      <c r="H1216" s="209">
        <v>823.03800000000001</v>
      </c>
      <c r="I1216" s="210"/>
      <c r="J1216" s="211">
        <f>ROUND(I1216*H1216,2)</f>
        <v>0</v>
      </c>
      <c r="K1216" s="207" t="s">
        <v>134</v>
      </c>
      <c r="L1216" s="45"/>
      <c r="M1216" s="212" t="s">
        <v>19</v>
      </c>
      <c r="N1216" s="213" t="s">
        <v>43</v>
      </c>
      <c r="O1216" s="85"/>
      <c r="P1216" s="214">
        <f>O1216*H1216</f>
        <v>0</v>
      </c>
      <c r="Q1216" s="214">
        <v>0.00013999999999999999</v>
      </c>
      <c r="R1216" s="214">
        <f>Q1216*H1216</f>
        <v>0.11522531999999999</v>
      </c>
      <c r="S1216" s="214">
        <v>0</v>
      </c>
      <c r="T1216" s="215">
        <f>S1216*H1216</f>
        <v>0</v>
      </c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R1216" s="216" t="s">
        <v>230</v>
      </c>
      <c r="AT1216" s="216" t="s">
        <v>130</v>
      </c>
      <c r="AU1216" s="216" t="s">
        <v>82</v>
      </c>
      <c r="AY1216" s="18" t="s">
        <v>128</v>
      </c>
      <c r="BE1216" s="217">
        <f>IF(N1216="základní",J1216,0)</f>
        <v>0</v>
      </c>
      <c r="BF1216" s="217">
        <f>IF(N1216="snížená",J1216,0)</f>
        <v>0</v>
      </c>
      <c r="BG1216" s="217">
        <f>IF(N1216="zákl. přenesená",J1216,0)</f>
        <v>0</v>
      </c>
      <c r="BH1216" s="217">
        <f>IF(N1216="sníž. přenesená",J1216,0)</f>
        <v>0</v>
      </c>
      <c r="BI1216" s="217">
        <f>IF(N1216="nulová",J1216,0)</f>
        <v>0</v>
      </c>
      <c r="BJ1216" s="18" t="s">
        <v>80</v>
      </c>
      <c r="BK1216" s="217">
        <f>ROUND(I1216*H1216,2)</f>
        <v>0</v>
      </c>
      <c r="BL1216" s="18" t="s">
        <v>230</v>
      </c>
      <c r="BM1216" s="216" t="s">
        <v>2484</v>
      </c>
    </row>
    <row r="1217" s="2" customFormat="1">
      <c r="A1217" s="39"/>
      <c r="B1217" s="40"/>
      <c r="C1217" s="41"/>
      <c r="D1217" s="218" t="s">
        <v>137</v>
      </c>
      <c r="E1217" s="41"/>
      <c r="F1217" s="219" t="s">
        <v>2485</v>
      </c>
      <c r="G1217" s="41"/>
      <c r="H1217" s="41"/>
      <c r="I1217" s="220"/>
      <c r="J1217" s="41"/>
      <c r="K1217" s="41"/>
      <c r="L1217" s="45"/>
      <c r="M1217" s="221"/>
      <c r="N1217" s="222"/>
      <c r="O1217" s="85"/>
      <c r="P1217" s="85"/>
      <c r="Q1217" s="85"/>
      <c r="R1217" s="85"/>
      <c r="S1217" s="85"/>
      <c r="T1217" s="86"/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T1217" s="18" t="s">
        <v>137</v>
      </c>
      <c r="AU1217" s="18" t="s">
        <v>82</v>
      </c>
    </row>
    <row r="1218" s="13" customFormat="1">
      <c r="A1218" s="13"/>
      <c r="B1218" s="223"/>
      <c r="C1218" s="224"/>
      <c r="D1218" s="225" t="s">
        <v>139</v>
      </c>
      <c r="E1218" s="226" t="s">
        <v>19</v>
      </c>
      <c r="F1218" s="227" t="s">
        <v>2466</v>
      </c>
      <c r="G1218" s="224"/>
      <c r="H1218" s="228">
        <v>108.217</v>
      </c>
      <c r="I1218" s="229"/>
      <c r="J1218" s="224"/>
      <c r="K1218" s="224"/>
      <c r="L1218" s="230"/>
      <c r="M1218" s="231"/>
      <c r="N1218" s="232"/>
      <c r="O1218" s="232"/>
      <c r="P1218" s="232"/>
      <c r="Q1218" s="232"/>
      <c r="R1218" s="232"/>
      <c r="S1218" s="232"/>
      <c r="T1218" s="23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4" t="s">
        <v>139</v>
      </c>
      <c r="AU1218" s="234" t="s">
        <v>82</v>
      </c>
      <c r="AV1218" s="13" t="s">
        <v>82</v>
      </c>
      <c r="AW1218" s="13" t="s">
        <v>34</v>
      </c>
      <c r="AX1218" s="13" t="s">
        <v>72</v>
      </c>
      <c r="AY1218" s="234" t="s">
        <v>128</v>
      </c>
    </row>
    <row r="1219" s="13" customFormat="1">
      <c r="A1219" s="13"/>
      <c r="B1219" s="223"/>
      <c r="C1219" s="224"/>
      <c r="D1219" s="225" t="s">
        <v>139</v>
      </c>
      <c r="E1219" s="226" t="s">
        <v>19</v>
      </c>
      <c r="F1219" s="227" t="s">
        <v>2467</v>
      </c>
      <c r="G1219" s="224"/>
      <c r="H1219" s="228">
        <v>68.082999999999998</v>
      </c>
      <c r="I1219" s="229"/>
      <c r="J1219" s="224"/>
      <c r="K1219" s="224"/>
      <c r="L1219" s="230"/>
      <c r="M1219" s="231"/>
      <c r="N1219" s="232"/>
      <c r="O1219" s="232"/>
      <c r="P1219" s="232"/>
      <c r="Q1219" s="232"/>
      <c r="R1219" s="232"/>
      <c r="S1219" s="232"/>
      <c r="T1219" s="23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4" t="s">
        <v>139</v>
      </c>
      <c r="AU1219" s="234" t="s">
        <v>82</v>
      </c>
      <c r="AV1219" s="13" t="s">
        <v>82</v>
      </c>
      <c r="AW1219" s="13" t="s">
        <v>34</v>
      </c>
      <c r="AX1219" s="13" t="s">
        <v>72</v>
      </c>
      <c r="AY1219" s="234" t="s">
        <v>128</v>
      </c>
    </row>
    <row r="1220" s="13" customFormat="1">
      <c r="A1220" s="13"/>
      <c r="B1220" s="223"/>
      <c r="C1220" s="224"/>
      <c r="D1220" s="225" t="s">
        <v>139</v>
      </c>
      <c r="E1220" s="226" t="s">
        <v>19</v>
      </c>
      <c r="F1220" s="227" t="s">
        <v>2468</v>
      </c>
      <c r="G1220" s="224"/>
      <c r="H1220" s="228">
        <v>472.53300000000002</v>
      </c>
      <c r="I1220" s="229"/>
      <c r="J1220" s="224"/>
      <c r="K1220" s="224"/>
      <c r="L1220" s="230"/>
      <c r="M1220" s="231"/>
      <c r="N1220" s="232"/>
      <c r="O1220" s="232"/>
      <c r="P1220" s="232"/>
      <c r="Q1220" s="232"/>
      <c r="R1220" s="232"/>
      <c r="S1220" s="232"/>
      <c r="T1220" s="23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4" t="s">
        <v>139</v>
      </c>
      <c r="AU1220" s="234" t="s">
        <v>82</v>
      </c>
      <c r="AV1220" s="13" t="s">
        <v>82</v>
      </c>
      <c r="AW1220" s="13" t="s">
        <v>34</v>
      </c>
      <c r="AX1220" s="13" t="s">
        <v>72</v>
      </c>
      <c r="AY1220" s="234" t="s">
        <v>128</v>
      </c>
    </row>
    <row r="1221" s="13" customFormat="1">
      <c r="A1221" s="13"/>
      <c r="B1221" s="223"/>
      <c r="C1221" s="224"/>
      <c r="D1221" s="225" t="s">
        <v>139</v>
      </c>
      <c r="E1221" s="226" t="s">
        <v>19</v>
      </c>
      <c r="F1221" s="227" t="s">
        <v>2469</v>
      </c>
      <c r="G1221" s="224"/>
      <c r="H1221" s="228">
        <v>3.2000000000000002</v>
      </c>
      <c r="I1221" s="229"/>
      <c r="J1221" s="224"/>
      <c r="K1221" s="224"/>
      <c r="L1221" s="230"/>
      <c r="M1221" s="231"/>
      <c r="N1221" s="232"/>
      <c r="O1221" s="232"/>
      <c r="P1221" s="232"/>
      <c r="Q1221" s="232"/>
      <c r="R1221" s="232"/>
      <c r="S1221" s="232"/>
      <c r="T1221" s="23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4" t="s">
        <v>139</v>
      </c>
      <c r="AU1221" s="234" t="s">
        <v>82</v>
      </c>
      <c r="AV1221" s="13" t="s">
        <v>82</v>
      </c>
      <c r="AW1221" s="13" t="s">
        <v>34</v>
      </c>
      <c r="AX1221" s="13" t="s">
        <v>72</v>
      </c>
      <c r="AY1221" s="234" t="s">
        <v>128</v>
      </c>
    </row>
    <row r="1222" s="13" customFormat="1">
      <c r="A1222" s="13"/>
      <c r="B1222" s="223"/>
      <c r="C1222" s="224"/>
      <c r="D1222" s="225" t="s">
        <v>139</v>
      </c>
      <c r="E1222" s="226" t="s">
        <v>19</v>
      </c>
      <c r="F1222" s="227" t="s">
        <v>2470</v>
      </c>
      <c r="G1222" s="224"/>
      <c r="H1222" s="228">
        <v>12.84</v>
      </c>
      <c r="I1222" s="229"/>
      <c r="J1222" s="224"/>
      <c r="K1222" s="224"/>
      <c r="L1222" s="230"/>
      <c r="M1222" s="231"/>
      <c r="N1222" s="232"/>
      <c r="O1222" s="232"/>
      <c r="P1222" s="232"/>
      <c r="Q1222" s="232"/>
      <c r="R1222" s="232"/>
      <c r="S1222" s="232"/>
      <c r="T1222" s="23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4" t="s">
        <v>139</v>
      </c>
      <c r="AU1222" s="234" t="s">
        <v>82</v>
      </c>
      <c r="AV1222" s="13" t="s">
        <v>82</v>
      </c>
      <c r="AW1222" s="13" t="s">
        <v>34</v>
      </c>
      <c r="AX1222" s="13" t="s">
        <v>72</v>
      </c>
      <c r="AY1222" s="234" t="s">
        <v>128</v>
      </c>
    </row>
    <row r="1223" s="13" customFormat="1">
      <c r="A1223" s="13"/>
      <c r="B1223" s="223"/>
      <c r="C1223" s="224"/>
      <c r="D1223" s="225" t="s">
        <v>139</v>
      </c>
      <c r="E1223" s="226" t="s">
        <v>19</v>
      </c>
      <c r="F1223" s="227" t="s">
        <v>2471</v>
      </c>
      <c r="G1223" s="224"/>
      <c r="H1223" s="228">
        <v>14.85</v>
      </c>
      <c r="I1223" s="229"/>
      <c r="J1223" s="224"/>
      <c r="K1223" s="224"/>
      <c r="L1223" s="230"/>
      <c r="M1223" s="231"/>
      <c r="N1223" s="232"/>
      <c r="O1223" s="232"/>
      <c r="P1223" s="232"/>
      <c r="Q1223" s="232"/>
      <c r="R1223" s="232"/>
      <c r="S1223" s="232"/>
      <c r="T1223" s="23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4" t="s">
        <v>139</v>
      </c>
      <c r="AU1223" s="234" t="s">
        <v>82</v>
      </c>
      <c r="AV1223" s="13" t="s">
        <v>82</v>
      </c>
      <c r="AW1223" s="13" t="s">
        <v>34</v>
      </c>
      <c r="AX1223" s="13" t="s">
        <v>72</v>
      </c>
      <c r="AY1223" s="234" t="s">
        <v>128</v>
      </c>
    </row>
    <row r="1224" s="13" customFormat="1">
      <c r="A1224" s="13"/>
      <c r="B1224" s="223"/>
      <c r="C1224" s="224"/>
      <c r="D1224" s="225" t="s">
        <v>139</v>
      </c>
      <c r="E1224" s="226" t="s">
        <v>19</v>
      </c>
      <c r="F1224" s="227" t="s">
        <v>2472</v>
      </c>
      <c r="G1224" s="224"/>
      <c r="H1224" s="228">
        <v>62.920000000000002</v>
      </c>
      <c r="I1224" s="229"/>
      <c r="J1224" s="224"/>
      <c r="K1224" s="224"/>
      <c r="L1224" s="230"/>
      <c r="M1224" s="231"/>
      <c r="N1224" s="232"/>
      <c r="O1224" s="232"/>
      <c r="P1224" s="232"/>
      <c r="Q1224" s="232"/>
      <c r="R1224" s="232"/>
      <c r="S1224" s="232"/>
      <c r="T1224" s="23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4" t="s">
        <v>139</v>
      </c>
      <c r="AU1224" s="234" t="s">
        <v>82</v>
      </c>
      <c r="AV1224" s="13" t="s">
        <v>82</v>
      </c>
      <c r="AW1224" s="13" t="s">
        <v>34</v>
      </c>
      <c r="AX1224" s="13" t="s">
        <v>72</v>
      </c>
      <c r="AY1224" s="234" t="s">
        <v>128</v>
      </c>
    </row>
    <row r="1225" s="13" customFormat="1">
      <c r="A1225" s="13"/>
      <c r="B1225" s="223"/>
      <c r="C1225" s="224"/>
      <c r="D1225" s="225" t="s">
        <v>139</v>
      </c>
      <c r="E1225" s="226" t="s">
        <v>19</v>
      </c>
      <c r="F1225" s="227" t="s">
        <v>2473</v>
      </c>
      <c r="G1225" s="224"/>
      <c r="H1225" s="228">
        <v>27.143000000000001</v>
      </c>
      <c r="I1225" s="229"/>
      <c r="J1225" s="224"/>
      <c r="K1225" s="224"/>
      <c r="L1225" s="230"/>
      <c r="M1225" s="231"/>
      <c r="N1225" s="232"/>
      <c r="O1225" s="232"/>
      <c r="P1225" s="232"/>
      <c r="Q1225" s="232"/>
      <c r="R1225" s="232"/>
      <c r="S1225" s="232"/>
      <c r="T1225" s="23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4" t="s">
        <v>139</v>
      </c>
      <c r="AU1225" s="234" t="s">
        <v>82</v>
      </c>
      <c r="AV1225" s="13" t="s">
        <v>82</v>
      </c>
      <c r="AW1225" s="13" t="s">
        <v>34</v>
      </c>
      <c r="AX1225" s="13" t="s">
        <v>72</v>
      </c>
      <c r="AY1225" s="234" t="s">
        <v>128</v>
      </c>
    </row>
    <row r="1226" s="13" customFormat="1">
      <c r="A1226" s="13"/>
      <c r="B1226" s="223"/>
      <c r="C1226" s="224"/>
      <c r="D1226" s="225" t="s">
        <v>139</v>
      </c>
      <c r="E1226" s="226" t="s">
        <v>19</v>
      </c>
      <c r="F1226" s="227" t="s">
        <v>2474</v>
      </c>
      <c r="G1226" s="224"/>
      <c r="H1226" s="228">
        <v>26.879999999999999</v>
      </c>
      <c r="I1226" s="229"/>
      <c r="J1226" s="224"/>
      <c r="K1226" s="224"/>
      <c r="L1226" s="230"/>
      <c r="M1226" s="231"/>
      <c r="N1226" s="232"/>
      <c r="O1226" s="232"/>
      <c r="P1226" s="232"/>
      <c r="Q1226" s="232"/>
      <c r="R1226" s="232"/>
      <c r="S1226" s="232"/>
      <c r="T1226" s="23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4" t="s">
        <v>139</v>
      </c>
      <c r="AU1226" s="234" t="s">
        <v>82</v>
      </c>
      <c r="AV1226" s="13" t="s">
        <v>82</v>
      </c>
      <c r="AW1226" s="13" t="s">
        <v>34</v>
      </c>
      <c r="AX1226" s="13" t="s">
        <v>72</v>
      </c>
      <c r="AY1226" s="234" t="s">
        <v>128</v>
      </c>
    </row>
    <row r="1227" s="13" customFormat="1">
      <c r="A1227" s="13"/>
      <c r="B1227" s="223"/>
      <c r="C1227" s="224"/>
      <c r="D1227" s="225" t="s">
        <v>139</v>
      </c>
      <c r="E1227" s="226" t="s">
        <v>19</v>
      </c>
      <c r="F1227" s="227" t="s">
        <v>2475</v>
      </c>
      <c r="G1227" s="224"/>
      <c r="H1227" s="228">
        <v>26.372</v>
      </c>
      <c r="I1227" s="229"/>
      <c r="J1227" s="224"/>
      <c r="K1227" s="224"/>
      <c r="L1227" s="230"/>
      <c r="M1227" s="231"/>
      <c r="N1227" s="232"/>
      <c r="O1227" s="232"/>
      <c r="P1227" s="232"/>
      <c r="Q1227" s="232"/>
      <c r="R1227" s="232"/>
      <c r="S1227" s="232"/>
      <c r="T1227" s="23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4" t="s">
        <v>139</v>
      </c>
      <c r="AU1227" s="234" t="s">
        <v>82</v>
      </c>
      <c r="AV1227" s="13" t="s">
        <v>82</v>
      </c>
      <c r="AW1227" s="13" t="s">
        <v>34</v>
      </c>
      <c r="AX1227" s="13" t="s">
        <v>72</v>
      </c>
      <c r="AY1227" s="234" t="s">
        <v>128</v>
      </c>
    </row>
    <row r="1228" s="14" customFormat="1">
      <c r="A1228" s="14"/>
      <c r="B1228" s="235"/>
      <c r="C1228" s="236"/>
      <c r="D1228" s="225" t="s">
        <v>139</v>
      </c>
      <c r="E1228" s="237" t="s">
        <v>19</v>
      </c>
      <c r="F1228" s="238" t="s">
        <v>153</v>
      </c>
      <c r="G1228" s="236"/>
      <c r="H1228" s="239">
        <v>823.03800000000012</v>
      </c>
      <c r="I1228" s="240"/>
      <c r="J1228" s="236"/>
      <c r="K1228" s="236"/>
      <c r="L1228" s="241"/>
      <c r="M1228" s="242"/>
      <c r="N1228" s="243"/>
      <c r="O1228" s="243"/>
      <c r="P1228" s="243"/>
      <c r="Q1228" s="243"/>
      <c r="R1228" s="243"/>
      <c r="S1228" s="243"/>
      <c r="T1228" s="244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45" t="s">
        <v>139</v>
      </c>
      <c r="AU1228" s="245" t="s">
        <v>82</v>
      </c>
      <c r="AV1228" s="14" t="s">
        <v>135</v>
      </c>
      <c r="AW1228" s="14" t="s">
        <v>34</v>
      </c>
      <c r="AX1228" s="14" t="s">
        <v>80</v>
      </c>
      <c r="AY1228" s="245" t="s">
        <v>128</v>
      </c>
    </row>
    <row r="1229" s="12" customFormat="1" ht="22.8" customHeight="1">
      <c r="A1229" s="12"/>
      <c r="B1229" s="189"/>
      <c r="C1229" s="190"/>
      <c r="D1229" s="191" t="s">
        <v>71</v>
      </c>
      <c r="E1229" s="203" t="s">
        <v>2486</v>
      </c>
      <c r="F1229" s="203" t="s">
        <v>2487</v>
      </c>
      <c r="G1229" s="190"/>
      <c r="H1229" s="190"/>
      <c r="I1229" s="193"/>
      <c r="J1229" s="204">
        <f>BK1229</f>
        <v>0</v>
      </c>
      <c r="K1229" s="190"/>
      <c r="L1229" s="195"/>
      <c r="M1229" s="196"/>
      <c r="N1229" s="197"/>
      <c r="O1229" s="197"/>
      <c r="P1229" s="198">
        <f>SUM(P1230:P1280)</f>
        <v>0</v>
      </c>
      <c r="Q1229" s="197"/>
      <c r="R1229" s="198">
        <f>SUM(R1230:R1280)</f>
        <v>1.1527369999999999</v>
      </c>
      <c r="S1229" s="197"/>
      <c r="T1229" s="199">
        <f>SUM(T1230:T1280)</f>
        <v>0</v>
      </c>
      <c r="U1229" s="12"/>
      <c r="V1229" s="12"/>
      <c r="W1229" s="12"/>
      <c r="X1229" s="12"/>
      <c r="Y1229" s="12"/>
      <c r="Z1229" s="12"/>
      <c r="AA1229" s="12"/>
      <c r="AB1229" s="12"/>
      <c r="AC1229" s="12"/>
      <c r="AD1229" s="12"/>
      <c r="AE1229" s="12"/>
      <c r="AR1229" s="200" t="s">
        <v>82</v>
      </c>
      <c r="AT1229" s="201" t="s">
        <v>71</v>
      </c>
      <c r="AU1229" s="201" t="s">
        <v>80</v>
      </c>
      <c r="AY1229" s="200" t="s">
        <v>128</v>
      </c>
      <c r="BK1229" s="202">
        <f>SUM(BK1230:BK1280)</f>
        <v>0</v>
      </c>
    </row>
    <row r="1230" s="2" customFormat="1" ht="16.5" customHeight="1">
      <c r="A1230" s="39"/>
      <c r="B1230" s="40"/>
      <c r="C1230" s="205" t="s">
        <v>2488</v>
      </c>
      <c r="D1230" s="205" t="s">
        <v>130</v>
      </c>
      <c r="E1230" s="206" t="s">
        <v>2489</v>
      </c>
      <c r="F1230" s="207" t="s">
        <v>2490</v>
      </c>
      <c r="G1230" s="208" t="s">
        <v>133</v>
      </c>
      <c r="H1230" s="209">
        <v>2505.9499999999998</v>
      </c>
      <c r="I1230" s="210"/>
      <c r="J1230" s="211">
        <f>ROUND(I1230*H1230,2)</f>
        <v>0</v>
      </c>
      <c r="K1230" s="207" t="s">
        <v>134</v>
      </c>
      <c r="L1230" s="45"/>
      <c r="M1230" s="212" t="s">
        <v>19</v>
      </c>
      <c r="N1230" s="213" t="s">
        <v>43</v>
      </c>
      <c r="O1230" s="85"/>
      <c r="P1230" s="214">
        <f>O1230*H1230</f>
        <v>0</v>
      </c>
      <c r="Q1230" s="214">
        <v>0</v>
      </c>
      <c r="R1230" s="214">
        <f>Q1230*H1230</f>
        <v>0</v>
      </c>
      <c r="S1230" s="214">
        <v>0</v>
      </c>
      <c r="T1230" s="215">
        <f>S1230*H1230</f>
        <v>0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16" t="s">
        <v>230</v>
      </c>
      <c r="AT1230" s="216" t="s">
        <v>130</v>
      </c>
      <c r="AU1230" s="216" t="s">
        <v>82</v>
      </c>
      <c r="AY1230" s="18" t="s">
        <v>128</v>
      </c>
      <c r="BE1230" s="217">
        <f>IF(N1230="základní",J1230,0)</f>
        <v>0</v>
      </c>
      <c r="BF1230" s="217">
        <f>IF(N1230="snížená",J1230,0)</f>
        <v>0</v>
      </c>
      <c r="BG1230" s="217">
        <f>IF(N1230="zákl. přenesená",J1230,0)</f>
        <v>0</v>
      </c>
      <c r="BH1230" s="217">
        <f>IF(N1230="sníž. přenesená",J1230,0)</f>
        <v>0</v>
      </c>
      <c r="BI1230" s="217">
        <f>IF(N1230="nulová",J1230,0)</f>
        <v>0</v>
      </c>
      <c r="BJ1230" s="18" t="s">
        <v>80</v>
      </c>
      <c r="BK1230" s="217">
        <f>ROUND(I1230*H1230,2)</f>
        <v>0</v>
      </c>
      <c r="BL1230" s="18" t="s">
        <v>230</v>
      </c>
      <c r="BM1230" s="216" t="s">
        <v>2491</v>
      </c>
    </row>
    <row r="1231" s="2" customFormat="1">
      <c r="A1231" s="39"/>
      <c r="B1231" s="40"/>
      <c r="C1231" s="41"/>
      <c r="D1231" s="218" t="s">
        <v>137</v>
      </c>
      <c r="E1231" s="41"/>
      <c r="F1231" s="219" t="s">
        <v>2492</v>
      </c>
      <c r="G1231" s="41"/>
      <c r="H1231" s="41"/>
      <c r="I1231" s="220"/>
      <c r="J1231" s="41"/>
      <c r="K1231" s="41"/>
      <c r="L1231" s="45"/>
      <c r="M1231" s="221"/>
      <c r="N1231" s="222"/>
      <c r="O1231" s="85"/>
      <c r="P1231" s="85"/>
      <c r="Q1231" s="85"/>
      <c r="R1231" s="85"/>
      <c r="S1231" s="85"/>
      <c r="T1231" s="86"/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T1231" s="18" t="s">
        <v>137</v>
      </c>
      <c r="AU1231" s="18" t="s">
        <v>82</v>
      </c>
    </row>
    <row r="1232" s="13" customFormat="1">
      <c r="A1232" s="13"/>
      <c r="B1232" s="223"/>
      <c r="C1232" s="224"/>
      <c r="D1232" s="225" t="s">
        <v>139</v>
      </c>
      <c r="E1232" s="226" t="s">
        <v>19</v>
      </c>
      <c r="F1232" s="227" t="s">
        <v>835</v>
      </c>
      <c r="G1232" s="224"/>
      <c r="H1232" s="228">
        <v>312.74000000000001</v>
      </c>
      <c r="I1232" s="229"/>
      <c r="J1232" s="224"/>
      <c r="K1232" s="224"/>
      <c r="L1232" s="230"/>
      <c r="M1232" s="231"/>
      <c r="N1232" s="232"/>
      <c r="O1232" s="232"/>
      <c r="P1232" s="232"/>
      <c r="Q1232" s="232"/>
      <c r="R1232" s="232"/>
      <c r="S1232" s="232"/>
      <c r="T1232" s="23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4" t="s">
        <v>139</v>
      </c>
      <c r="AU1232" s="234" t="s">
        <v>82</v>
      </c>
      <c r="AV1232" s="13" t="s">
        <v>82</v>
      </c>
      <c r="AW1232" s="13" t="s">
        <v>34</v>
      </c>
      <c r="AX1232" s="13" t="s">
        <v>72</v>
      </c>
      <c r="AY1232" s="234" t="s">
        <v>128</v>
      </c>
    </row>
    <row r="1233" s="13" customFormat="1">
      <c r="A1233" s="13"/>
      <c r="B1233" s="223"/>
      <c r="C1233" s="224"/>
      <c r="D1233" s="225" t="s">
        <v>139</v>
      </c>
      <c r="E1233" s="226" t="s">
        <v>19</v>
      </c>
      <c r="F1233" s="227" t="s">
        <v>836</v>
      </c>
      <c r="G1233" s="224"/>
      <c r="H1233" s="228">
        <v>23.940000000000001</v>
      </c>
      <c r="I1233" s="229"/>
      <c r="J1233" s="224"/>
      <c r="K1233" s="224"/>
      <c r="L1233" s="230"/>
      <c r="M1233" s="231"/>
      <c r="N1233" s="232"/>
      <c r="O1233" s="232"/>
      <c r="P1233" s="232"/>
      <c r="Q1233" s="232"/>
      <c r="R1233" s="232"/>
      <c r="S1233" s="232"/>
      <c r="T1233" s="23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4" t="s">
        <v>139</v>
      </c>
      <c r="AU1233" s="234" t="s">
        <v>82</v>
      </c>
      <c r="AV1233" s="13" t="s">
        <v>82</v>
      </c>
      <c r="AW1233" s="13" t="s">
        <v>34</v>
      </c>
      <c r="AX1233" s="13" t="s">
        <v>72</v>
      </c>
      <c r="AY1233" s="234" t="s">
        <v>128</v>
      </c>
    </row>
    <row r="1234" s="13" customFormat="1">
      <c r="A1234" s="13"/>
      <c r="B1234" s="223"/>
      <c r="C1234" s="224"/>
      <c r="D1234" s="225" t="s">
        <v>139</v>
      </c>
      <c r="E1234" s="226" t="s">
        <v>19</v>
      </c>
      <c r="F1234" s="227" t="s">
        <v>837</v>
      </c>
      <c r="G1234" s="224"/>
      <c r="H1234" s="228">
        <v>96.540000000000006</v>
      </c>
      <c r="I1234" s="229"/>
      <c r="J1234" s="224"/>
      <c r="K1234" s="224"/>
      <c r="L1234" s="230"/>
      <c r="M1234" s="231"/>
      <c r="N1234" s="232"/>
      <c r="O1234" s="232"/>
      <c r="P1234" s="232"/>
      <c r="Q1234" s="232"/>
      <c r="R1234" s="232"/>
      <c r="S1234" s="232"/>
      <c r="T1234" s="23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4" t="s">
        <v>139</v>
      </c>
      <c r="AU1234" s="234" t="s">
        <v>82</v>
      </c>
      <c r="AV1234" s="13" t="s">
        <v>82</v>
      </c>
      <c r="AW1234" s="13" t="s">
        <v>34</v>
      </c>
      <c r="AX1234" s="13" t="s">
        <v>72</v>
      </c>
      <c r="AY1234" s="234" t="s">
        <v>128</v>
      </c>
    </row>
    <row r="1235" s="13" customFormat="1">
      <c r="A1235" s="13"/>
      <c r="B1235" s="223"/>
      <c r="C1235" s="224"/>
      <c r="D1235" s="225" t="s">
        <v>139</v>
      </c>
      <c r="E1235" s="226" t="s">
        <v>19</v>
      </c>
      <c r="F1235" s="227" t="s">
        <v>838</v>
      </c>
      <c r="G1235" s="224"/>
      <c r="H1235" s="228">
        <v>13.68</v>
      </c>
      <c r="I1235" s="229"/>
      <c r="J1235" s="224"/>
      <c r="K1235" s="224"/>
      <c r="L1235" s="230"/>
      <c r="M1235" s="231"/>
      <c r="N1235" s="232"/>
      <c r="O1235" s="232"/>
      <c r="P1235" s="232"/>
      <c r="Q1235" s="232"/>
      <c r="R1235" s="232"/>
      <c r="S1235" s="232"/>
      <c r="T1235" s="23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4" t="s">
        <v>139</v>
      </c>
      <c r="AU1235" s="234" t="s">
        <v>82</v>
      </c>
      <c r="AV1235" s="13" t="s">
        <v>82</v>
      </c>
      <c r="AW1235" s="13" t="s">
        <v>34</v>
      </c>
      <c r="AX1235" s="13" t="s">
        <v>72</v>
      </c>
      <c r="AY1235" s="234" t="s">
        <v>128</v>
      </c>
    </row>
    <row r="1236" s="13" customFormat="1">
      <c r="A1236" s="13"/>
      <c r="B1236" s="223"/>
      <c r="C1236" s="224"/>
      <c r="D1236" s="225" t="s">
        <v>139</v>
      </c>
      <c r="E1236" s="226" t="s">
        <v>19</v>
      </c>
      <c r="F1236" s="227" t="s">
        <v>839</v>
      </c>
      <c r="G1236" s="224"/>
      <c r="H1236" s="228">
        <v>220.61099999999999</v>
      </c>
      <c r="I1236" s="229"/>
      <c r="J1236" s="224"/>
      <c r="K1236" s="224"/>
      <c r="L1236" s="230"/>
      <c r="M1236" s="231"/>
      <c r="N1236" s="232"/>
      <c r="O1236" s="232"/>
      <c r="P1236" s="232"/>
      <c r="Q1236" s="232"/>
      <c r="R1236" s="232"/>
      <c r="S1236" s="232"/>
      <c r="T1236" s="23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4" t="s">
        <v>139</v>
      </c>
      <c r="AU1236" s="234" t="s">
        <v>82</v>
      </c>
      <c r="AV1236" s="13" t="s">
        <v>82</v>
      </c>
      <c r="AW1236" s="13" t="s">
        <v>34</v>
      </c>
      <c r="AX1236" s="13" t="s">
        <v>72</v>
      </c>
      <c r="AY1236" s="234" t="s">
        <v>128</v>
      </c>
    </row>
    <row r="1237" s="13" customFormat="1">
      <c r="A1237" s="13"/>
      <c r="B1237" s="223"/>
      <c r="C1237" s="224"/>
      <c r="D1237" s="225" t="s">
        <v>139</v>
      </c>
      <c r="E1237" s="226" t="s">
        <v>19</v>
      </c>
      <c r="F1237" s="227" t="s">
        <v>853</v>
      </c>
      <c r="G1237" s="224"/>
      <c r="H1237" s="228">
        <v>133.30500000000001</v>
      </c>
      <c r="I1237" s="229"/>
      <c r="J1237" s="224"/>
      <c r="K1237" s="224"/>
      <c r="L1237" s="230"/>
      <c r="M1237" s="231"/>
      <c r="N1237" s="232"/>
      <c r="O1237" s="232"/>
      <c r="P1237" s="232"/>
      <c r="Q1237" s="232"/>
      <c r="R1237" s="232"/>
      <c r="S1237" s="232"/>
      <c r="T1237" s="23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4" t="s">
        <v>139</v>
      </c>
      <c r="AU1237" s="234" t="s">
        <v>82</v>
      </c>
      <c r="AV1237" s="13" t="s">
        <v>82</v>
      </c>
      <c r="AW1237" s="13" t="s">
        <v>34</v>
      </c>
      <c r="AX1237" s="13" t="s">
        <v>72</v>
      </c>
      <c r="AY1237" s="234" t="s">
        <v>128</v>
      </c>
    </row>
    <row r="1238" s="13" customFormat="1">
      <c r="A1238" s="13"/>
      <c r="B1238" s="223"/>
      <c r="C1238" s="224"/>
      <c r="D1238" s="225" t="s">
        <v>139</v>
      </c>
      <c r="E1238" s="226" t="s">
        <v>19</v>
      </c>
      <c r="F1238" s="227" t="s">
        <v>2493</v>
      </c>
      <c r="G1238" s="224"/>
      <c r="H1238" s="228">
        <v>305.536</v>
      </c>
      <c r="I1238" s="229"/>
      <c r="J1238" s="224"/>
      <c r="K1238" s="224"/>
      <c r="L1238" s="230"/>
      <c r="M1238" s="231"/>
      <c r="N1238" s="232"/>
      <c r="O1238" s="232"/>
      <c r="P1238" s="232"/>
      <c r="Q1238" s="232"/>
      <c r="R1238" s="232"/>
      <c r="S1238" s="232"/>
      <c r="T1238" s="23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4" t="s">
        <v>139</v>
      </c>
      <c r="AU1238" s="234" t="s">
        <v>82</v>
      </c>
      <c r="AV1238" s="13" t="s">
        <v>82</v>
      </c>
      <c r="AW1238" s="13" t="s">
        <v>34</v>
      </c>
      <c r="AX1238" s="13" t="s">
        <v>72</v>
      </c>
      <c r="AY1238" s="234" t="s">
        <v>128</v>
      </c>
    </row>
    <row r="1239" s="13" customFormat="1">
      <c r="A1239" s="13"/>
      <c r="B1239" s="223"/>
      <c r="C1239" s="224"/>
      <c r="D1239" s="225" t="s">
        <v>139</v>
      </c>
      <c r="E1239" s="226" t="s">
        <v>19</v>
      </c>
      <c r="F1239" s="227" t="s">
        <v>2494</v>
      </c>
      <c r="G1239" s="224"/>
      <c r="H1239" s="228">
        <v>144</v>
      </c>
      <c r="I1239" s="229"/>
      <c r="J1239" s="224"/>
      <c r="K1239" s="224"/>
      <c r="L1239" s="230"/>
      <c r="M1239" s="231"/>
      <c r="N1239" s="232"/>
      <c r="O1239" s="232"/>
      <c r="P1239" s="232"/>
      <c r="Q1239" s="232"/>
      <c r="R1239" s="232"/>
      <c r="S1239" s="232"/>
      <c r="T1239" s="23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4" t="s">
        <v>139</v>
      </c>
      <c r="AU1239" s="234" t="s">
        <v>82</v>
      </c>
      <c r="AV1239" s="13" t="s">
        <v>82</v>
      </c>
      <c r="AW1239" s="13" t="s">
        <v>34</v>
      </c>
      <c r="AX1239" s="13" t="s">
        <v>72</v>
      </c>
      <c r="AY1239" s="234" t="s">
        <v>128</v>
      </c>
    </row>
    <row r="1240" s="13" customFormat="1">
      <c r="A1240" s="13"/>
      <c r="B1240" s="223"/>
      <c r="C1240" s="224"/>
      <c r="D1240" s="225" t="s">
        <v>139</v>
      </c>
      <c r="E1240" s="226" t="s">
        <v>19</v>
      </c>
      <c r="F1240" s="227" t="s">
        <v>1411</v>
      </c>
      <c r="G1240" s="224"/>
      <c r="H1240" s="228">
        <v>105.52800000000001</v>
      </c>
      <c r="I1240" s="229"/>
      <c r="J1240" s="224"/>
      <c r="K1240" s="224"/>
      <c r="L1240" s="230"/>
      <c r="M1240" s="231"/>
      <c r="N1240" s="232"/>
      <c r="O1240" s="232"/>
      <c r="P1240" s="232"/>
      <c r="Q1240" s="232"/>
      <c r="R1240" s="232"/>
      <c r="S1240" s="232"/>
      <c r="T1240" s="23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4" t="s">
        <v>139</v>
      </c>
      <c r="AU1240" s="234" t="s">
        <v>82</v>
      </c>
      <c r="AV1240" s="13" t="s">
        <v>82</v>
      </c>
      <c r="AW1240" s="13" t="s">
        <v>34</v>
      </c>
      <c r="AX1240" s="13" t="s">
        <v>72</v>
      </c>
      <c r="AY1240" s="234" t="s">
        <v>128</v>
      </c>
    </row>
    <row r="1241" s="13" customFormat="1">
      <c r="A1241" s="13"/>
      <c r="B1241" s="223"/>
      <c r="C1241" s="224"/>
      <c r="D1241" s="225" t="s">
        <v>139</v>
      </c>
      <c r="E1241" s="226" t="s">
        <v>19</v>
      </c>
      <c r="F1241" s="227" t="s">
        <v>1446</v>
      </c>
      <c r="G1241" s="224"/>
      <c r="H1241" s="228">
        <v>650</v>
      </c>
      <c r="I1241" s="229"/>
      <c r="J1241" s="224"/>
      <c r="K1241" s="224"/>
      <c r="L1241" s="230"/>
      <c r="M1241" s="231"/>
      <c r="N1241" s="232"/>
      <c r="O1241" s="232"/>
      <c r="P1241" s="232"/>
      <c r="Q1241" s="232"/>
      <c r="R1241" s="232"/>
      <c r="S1241" s="232"/>
      <c r="T1241" s="23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4" t="s">
        <v>139</v>
      </c>
      <c r="AU1241" s="234" t="s">
        <v>82</v>
      </c>
      <c r="AV1241" s="13" t="s">
        <v>82</v>
      </c>
      <c r="AW1241" s="13" t="s">
        <v>34</v>
      </c>
      <c r="AX1241" s="13" t="s">
        <v>72</v>
      </c>
      <c r="AY1241" s="234" t="s">
        <v>128</v>
      </c>
    </row>
    <row r="1242" s="13" customFormat="1">
      <c r="A1242" s="13"/>
      <c r="B1242" s="223"/>
      <c r="C1242" s="224"/>
      <c r="D1242" s="225" t="s">
        <v>139</v>
      </c>
      <c r="E1242" s="226" t="s">
        <v>19</v>
      </c>
      <c r="F1242" s="227" t="s">
        <v>1457</v>
      </c>
      <c r="G1242" s="224"/>
      <c r="H1242" s="228">
        <v>543.39999999999998</v>
      </c>
      <c r="I1242" s="229"/>
      <c r="J1242" s="224"/>
      <c r="K1242" s="224"/>
      <c r="L1242" s="230"/>
      <c r="M1242" s="231"/>
      <c r="N1242" s="232"/>
      <c r="O1242" s="232"/>
      <c r="P1242" s="232"/>
      <c r="Q1242" s="232"/>
      <c r="R1242" s="232"/>
      <c r="S1242" s="232"/>
      <c r="T1242" s="23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4" t="s">
        <v>139</v>
      </c>
      <c r="AU1242" s="234" t="s">
        <v>82</v>
      </c>
      <c r="AV1242" s="13" t="s">
        <v>82</v>
      </c>
      <c r="AW1242" s="13" t="s">
        <v>34</v>
      </c>
      <c r="AX1242" s="13" t="s">
        <v>72</v>
      </c>
      <c r="AY1242" s="234" t="s">
        <v>128</v>
      </c>
    </row>
    <row r="1243" s="13" customFormat="1">
      <c r="A1243" s="13"/>
      <c r="B1243" s="223"/>
      <c r="C1243" s="224"/>
      <c r="D1243" s="225" t="s">
        <v>139</v>
      </c>
      <c r="E1243" s="226" t="s">
        <v>19</v>
      </c>
      <c r="F1243" s="227" t="s">
        <v>2495</v>
      </c>
      <c r="G1243" s="224"/>
      <c r="H1243" s="228">
        <v>-103.39</v>
      </c>
      <c r="I1243" s="229"/>
      <c r="J1243" s="224"/>
      <c r="K1243" s="224"/>
      <c r="L1243" s="230"/>
      <c r="M1243" s="231"/>
      <c r="N1243" s="232"/>
      <c r="O1243" s="232"/>
      <c r="P1243" s="232"/>
      <c r="Q1243" s="232"/>
      <c r="R1243" s="232"/>
      <c r="S1243" s="232"/>
      <c r="T1243" s="23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4" t="s">
        <v>139</v>
      </c>
      <c r="AU1243" s="234" t="s">
        <v>82</v>
      </c>
      <c r="AV1243" s="13" t="s">
        <v>82</v>
      </c>
      <c r="AW1243" s="13" t="s">
        <v>34</v>
      </c>
      <c r="AX1243" s="13" t="s">
        <v>72</v>
      </c>
      <c r="AY1243" s="234" t="s">
        <v>128</v>
      </c>
    </row>
    <row r="1244" s="13" customFormat="1">
      <c r="A1244" s="13"/>
      <c r="B1244" s="223"/>
      <c r="C1244" s="224"/>
      <c r="D1244" s="225" t="s">
        <v>139</v>
      </c>
      <c r="E1244" s="226" t="s">
        <v>19</v>
      </c>
      <c r="F1244" s="227" t="s">
        <v>1434</v>
      </c>
      <c r="G1244" s="224"/>
      <c r="H1244" s="228">
        <v>23.66</v>
      </c>
      <c r="I1244" s="229"/>
      <c r="J1244" s="224"/>
      <c r="K1244" s="224"/>
      <c r="L1244" s="230"/>
      <c r="M1244" s="231"/>
      <c r="N1244" s="232"/>
      <c r="O1244" s="232"/>
      <c r="P1244" s="232"/>
      <c r="Q1244" s="232"/>
      <c r="R1244" s="232"/>
      <c r="S1244" s="232"/>
      <c r="T1244" s="23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34" t="s">
        <v>139</v>
      </c>
      <c r="AU1244" s="234" t="s">
        <v>82</v>
      </c>
      <c r="AV1244" s="13" t="s">
        <v>82</v>
      </c>
      <c r="AW1244" s="13" t="s">
        <v>34</v>
      </c>
      <c r="AX1244" s="13" t="s">
        <v>72</v>
      </c>
      <c r="AY1244" s="234" t="s">
        <v>128</v>
      </c>
    </row>
    <row r="1245" s="13" customFormat="1">
      <c r="A1245" s="13"/>
      <c r="B1245" s="223"/>
      <c r="C1245" s="224"/>
      <c r="D1245" s="225" t="s">
        <v>139</v>
      </c>
      <c r="E1245" s="226" t="s">
        <v>19</v>
      </c>
      <c r="F1245" s="227" t="s">
        <v>1435</v>
      </c>
      <c r="G1245" s="224"/>
      <c r="H1245" s="228">
        <v>36.399999999999999</v>
      </c>
      <c r="I1245" s="229"/>
      <c r="J1245" s="224"/>
      <c r="K1245" s="224"/>
      <c r="L1245" s="230"/>
      <c r="M1245" s="231"/>
      <c r="N1245" s="232"/>
      <c r="O1245" s="232"/>
      <c r="P1245" s="232"/>
      <c r="Q1245" s="232"/>
      <c r="R1245" s="232"/>
      <c r="S1245" s="232"/>
      <c r="T1245" s="23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4" t="s">
        <v>139</v>
      </c>
      <c r="AU1245" s="234" t="s">
        <v>82</v>
      </c>
      <c r="AV1245" s="13" t="s">
        <v>82</v>
      </c>
      <c r="AW1245" s="13" t="s">
        <v>34</v>
      </c>
      <c r="AX1245" s="13" t="s">
        <v>72</v>
      </c>
      <c r="AY1245" s="234" t="s">
        <v>128</v>
      </c>
    </row>
    <row r="1246" s="14" customFormat="1">
      <c r="A1246" s="14"/>
      <c r="B1246" s="235"/>
      <c r="C1246" s="236"/>
      <c r="D1246" s="225" t="s">
        <v>139</v>
      </c>
      <c r="E1246" s="237" t="s">
        <v>19</v>
      </c>
      <c r="F1246" s="238" t="s">
        <v>153</v>
      </c>
      <c r="G1246" s="236"/>
      <c r="H1246" s="239">
        <v>2505.9500000000003</v>
      </c>
      <c r="I1246" s="240"/>
      <c r="J1246" s="236"/>
      <c r="K1246" s="236"/>
      <c r="L1246" s="241"/>
      <c r="M1246" s="242"/>
      <c r="N1246" s="243"/>
      <c r="O1246" s="243"/>
      <c r="P1246" s="243"/>
      <c r="Q1246" s="243"/>
      <c r="R1246" s="243"/>
      <c r="S1246" s="243"/>
      <c r="T1246" s="244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45" t="s">
        <v>139</v>
      </c>
      <c r="AU1246" s="245" t="s">
        <v>82</v>
      </c>
      <c r="AV1246" s="14" t="s">
        <v>135</v>
      </c>
      <c r="AW1246" s="14" t="s">
        <v>34</v>
      </c>
      <c r="AX1246" s="14" t="s">
        <v>80</v>
      </c>
      <c r="AY1246" s="245" t="s">
        <v>128</v>
      </c>
    </row>
    <row r="1247" s="2" customFormat="1" ht="16.5" customHeight="1">
      <c r="A1247" s="39"/>
      <c r="B1247" s="40"/>
      <c r="C1247" s="205" t="s">
        <v>2496</v>
      </c>
      <c r="D1247" s="205" t="s">
        <v>130</v>
      </c>
      <c r="E1247" s="206" t="s">
        <v>2497</v>
      </c>
      <c r="F1247" s="207" t="s">
        <v>2498</v>
      </c>
      <c r="G1247" s="208" t="s">
        <v>133</v>
      </c>
      <c r="H1247" s="209">
        <v>2505.9499999999998</v>
      </c>
      <c r="I1247" s="210"/>
      <c r="J1247" s="211">
        <f>ROUND(I1247*H1247,2)</f>
        <v>0</v>
      </c>
      <c r="K1247" s="207" t="s">
        <v>134</v>
      </c>
      <c r="L1247" s="45"/>
      <c r="M1247" s="212" t="s">
        <v>19</v>
      </c>
      <c r="N1247" s="213" t="s">
        <v>43</v>
      </c>
      <c r="O1247" s="85"/>
      <c r="P1247" s="214">
        <f>O1247*H1247</f>
        <v>0</v>
      </c>
      <c r="Q1247" s="214">
        <v>0.00020000000000000001</v>
      </c>
      <c r="R1247" s="214">
        <f>Q1247*H1247</f>
        <v>0.50119000000000002</v>
      </c>
      <c r="S1247" s="214">
        <v>0</v>
      </c>
      <c r="T1247" s="215">
        <f>S1247*H1247</f>
        <v>0</v>
      </c>
      <c r="U1247" s="39"/>
      <c r="V1247" s="39"/>
      <c r="W1247" s="39"/>
      <c r="X1247" s="39"/>
      <c r="Y1247" s="39"/>
      <c r="Z1247" s="39"/>
      <c r="AA1247" s="39"/>
      <c r="AB1247" s="39"/>
      <c r="AC1247" s="39"/>
      <c r="AD1247" s="39"/>
      <c r="AE1247" s="39"/>
      <c r="AR1247" s="216" t="s">
        <v>230</v>
      </c>
      <c r="AT1247" s="216" t="s">
        <v>130</v>
      </c>
      <c r="AU1247" s="216" t="s">
        <v>82</v>
      </c>
      <c r="AY1247" s="18" t="s">
        <v>128</v>
      </c>
      <c r="BE1247" s="217">
        <f>IF(N1247="základní",J1247,0)</f>
        <v>0</v>
      </c>
      <c r="BF1247" s="217">
        <f>IF(N1247="snížená",J1247,0)</f>
        <v>0</v>
      </c>
      <c r="BG1247" s="217">
        <f>IF(N1247="zákl. přenesená",J1247,0)</f>
        <v>0</v>
      </c>
      <c r="BH1247" s="217">
        <f>IF(N1247="sníž. přenesená",J1247,0)</f>
        <v>0</v>
      </c>
      <c r="BI1247" s="217">
        <f>IF(N1247="nulová",J1247,0)</f>
        <v>0</v>
      </c>
      <c r="BJ1247" s="18" t="s">
        <v>80</v>
      </c>
      <c r="BK1247" s="217">
        <f>ROUND(I1247*H1247,2)</f>
        <v>0</v>
      </c>
      <c r="BL1247" s="18" t="s">
        <v>230</v>
      </c>
      <c r="BM1247" s="216" t="s">
        <v>2499</v>
      </c>
    </row>
    <row r="1248" s="2" customFormat="1">
      <c r="A1248" s="39"/>
      <c r="B1248" s="40"/>
      <c r="C1248" s="41"/>
      <c r="D1248" s="218" t="s">
        <v>137</v>
      </c>
      <c r="E1248" s="41"/>
      <c r="F1248" s="219" t="s">
        <v>2500</v>
      </c>
      <c r="G1248" s="41"/>
      <c r="H1248" s="41"/>
      <c r="I1248" s="220"/>
      <c r="J1248" s="41"/>
      <c r="K1248" s="41"/>
      <c r="L1248" s="45"/>
      <c r="M1248" s="221"/>
      <c r="N1248" s="222"/>
      <c r="O1248" s="85"/>
      <c r="P1248" s="85"/>
      <c r="Q1248" s="85"/>
      <c r="R1248" s="85"/>
      <c r="S1248" s="85"/>
      <c r="T1248" s="86"/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T1248" s="18" t="s">
        <v>137</v>
      </c>
      <c r="AU1248" s="18" t="s">
        <v>82</v>
      </c>
    </row>
    <row r="1249" s="13" customFormat="1">
      <c r="A1249" s="13"/>
      <c r="B1249" s="223"/>
      <c r="C1249" s="224"/>
      <c r="D1249" s="225" t="s">
        <v>139</v>
      </c>
      <c r="E1249" s="226" t="s">
        <v>19</v>
      </c>
      <c r="F1249" s="227" t="s">
        <v>835</v>
      </c>
      <c r="G1249" s="224"/>
      <c r="H1249" s="228">
        <v>312.74000000000001</v>
      </c>
      <c r="I1249" s="229"/>
      <c r="J1249" s="224"/>
      <c r="K1249" s="224"/>
      <c r="L1249" s="230"/>
      <c r="M1249" s="231"/>
      <c r="N1249" s="232"/>
      <c r="O1249" s="232"/>
      <c r="P1249" s="232"/>
      <c r="Q1249" s="232"/>
      <c r="R1249" s="232"/>
      <c r="S1249" s="232"/>
      <c r="T1249" s="23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4" t="s">
        <v>139</v>
      </c>
      <c r="AU1249" s="234" t="s">
        <v>82</v>
      </c>
      <c r="AV1249" s="13" t="s">
        <v>82</v>
      </c>
      <c r="AW1249" s="13" t="s">
        <v>34</v>
      </c>
      <c r="AX1249" s="13" t="s">
        <v>72</v>
      </c>
      <c r="AY1249" s="234" t="s">
        <v>128</v>
      </c>
    </row>
    <row r="1250" s="13" customFormat="1">
      <c r="A1250" s="13"/>
      <c r="B1250" s="223"/>
      <c r="C1250" s="224"/>
      <c r="D1250" s="225" t="s">
        <v>139</v>
      </c>
      <c r="E1250" s="226" t="s">
        <v>19</v>
      </c>
      <c r="F1250" s="227" t="s">
        <v>836</v>
      </c>
      <c r="G1250" s="224"/>
      <c r="H1250" s="228">
        <v>23.940000000000001</v>
      </c>
      <c r="I1250" s="229"/>
      <c r="J1250" s="224"/>
      <c r="K1250" s="224"/>
      <c r="L1250" s="230"/>
      <c r="M1250" s="231"/>
      <c r="N1250" s="232"/>
      <c r="O1250" s="232"/>
      <c r="P1250" s="232"/>
      <c r="Q1250" s="232"/>
      <c r="R1250" s="232"/>
      <c r="S1250" s="232"/>
      <c r="T1250" s="23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4" t="s">
        <v>139</v>
      </c>
      <c r="AU1250" s="234" t="s">
        <v>82</v>
      </c>
      <c r="AV1250" s="13" t="s">
        <v>82</v>
      </c>
      <c r="AW1250" s="13" t="s">
        <v>34</v>
      </c>
      <c r="AX1250" s="13" t="s">
        <v>72</v>
      </c>
      <c r="AY1250" s="234" t="s">
        <v>128</v>
      </c>
    </row>
    <row r="1251" s="13" customFormat="1">
      <c r="A1251" s="13"/>
      <c r="B1251" s="223"/>
      <c r="C1251" s="224"/>
      <c r="D1251" s="225" t="s">
        <v>139</v>
      </c>
      <c r="E1251" s="226" t="s">
        <v>19</v>
      </c>
      <c r="F1251" s="227" t="s">
        <v>837</v>
      </c>
      <c r="G1251" s="224"/>
      <c r="H1251" s="228">
        <v>96.540000000000006</v>
      </c>
      <c r="I1251" s="229"/>
      <c r="J1251" s="224"/>
      <c r="K1251" s="224"/>
      <c r="L1251" s="230"/>
      <c r="M1251" s="231"/>
      <c r="N1251" s="232"/>
      <c r="O1251" s="232"/>
      <c r="P1251" s="232"/>
      <c r="Q1251" s="232"/>
      <c r="R1251" s="232"/>
      <c r="S1251" s="232"/>
      <c r="T1251" s="23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4" t="s">
        <v>139</v>
      </c>
      <c r="AU1251" s="234" t="s">
        <v>82</v>
      </c>
      <c r="AV1251" s="13" t="s">
        <v>82</v>
      </c>
      <c r="AW1251" s="13" t="s">
        <v>34</v>
      </c>
      <c r="AX1251" s="13" t="s">
        <v>72</v>
      </c>
      <c r="AY1251" s="234" t="s">
        <v>128</v>
      </c>
    </row>
    <row r="1252" s="13" customFormat="1">
      <c r="A1252" s="13"/>
      <c r="B1252" s="223"/>
      <c r="C1252" s="224"/>
      <c r="D1252" s="225" t="s">
        <v>139</v>
      </c>
      <c r="E1252" s="226" t="s">
        <v>19</v>
      </c>
      <c r="F1252" s="227" t="s">
        <v>838</v>
      </c>
      <c r="G1252" s="224"/>
      <c r="H1252" s="228">
        <v>13.68</v>
      </c>
      <c r="I1252" s="229"/>
      <c r="J1252" s="224"/>
      <c r="K1252" s="224"/>
      <c r="L1252" s="230"/>
      <c r="M1252" s="231"/>
      <c r="N1252" s="232"/>
      <c r="O1252" s="232"/>
      <c r="P1252" s="232"/>
      <c r="Q1252" s="232"/>
      <c r="R1252" s="232"/>
      <c r="S1252" s="232"/>
      <c r="T1252" s="23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4" t="s">
        <v>139</v>
      </c>
      <c r="AU1252" s="234" t="s">
        <v>82</v>
      </c>
      <c r="AV1252" s="13" t="s">
        <v>82</v>
      </c>
      <c r="AW1252" s="13" t="s">
        <v>34</v>
      </c>
      <c r="AX1252" s="13" t="s">
        <v>72</v>
      </c>
      <c r="AY1252" s="234" t="s">
        <v>128</v>
      </c>
    </row>
    <row r="1253" s="13" customFormat="1">
      <c r="A1253" s="13"/>
      <c r="B1253" s="223"/>
      <c r="C1253" s="224"/>
      <c r="D1253" s="225" t="s">
        <v>139</v>
      </c>
      <c r="E1253" s="226" t="s">
        <v>19</v>
      </c>
      <c r="F1253" s="227" t="s">
        <v>839</v>
      </c>
      <c r="G1253" s="224"/>
      <c r="H1253" s="228">
        <v>220.61099999999999</v>
      </c>
      <c r="I1253" s="229"/>
      <c r="J1253" s="224"/>
      <c r="K1253" s="224"/>
      <c r="L1253" s="230"/>
      <c r="M1253" s="231"/>
      <c r="N1253" s="232"/>
      <c r="O1253" s="232"/>
      <c r="P1253" s="232"/>
      <c r="Q1253" s="232"/>
      <c r="R1253" s="232"/>
      <c r="S1253" s="232"/>
      <c r="T1253" s="23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4" t="s">
        <v>139</v>
      </c>
      <c r="AU1253" s="234" t="s">
        <v>82</v>
      </c>
      <c r="AV1253" s="13" t="s">
        <v>82</v>
      </c>
      <c r="AW1253" s="13" t="s">
        <v>34</v>
      </c>
      <c r="AX1253" s="13" t="s">
        <v>72</v>
      </c>
      <c r="AY1253" s="234" t="s">
        <v>128</v>
      </c>
    </row>
    <row r="1254" s="13" customFormat="1">
      <c r="A1254" s="13"/>
      <c r="B1254" s="223"/>
      <c r="C1254" s="224"/>
      <c r="D1254" s="225" t="s">
        <v>139</v>
      </c>
      <c r="E1254" s="226" t="s">
        <v>19</v>
      </c>
      <c r="F1254" s="227" t="s">
        <v>853</v>
      </c>
      <c r="G1254" s="224"/>
      <c r="H1254" s="228">
        <v>133.30500000000001</v>
      </c>
      <c r="I1254" s="229"/>
      <c r="J1254" s="224"/>
      <c r="K1254" s="224"/>
      <c r="L1254" s="230"/>
      <c r="M1254" s="231"/>
      <c r="N1254" s="232"/>
      <c r="O1254" s="232"/>
      <c r="P1254" s="232"/>
      <c r="Q1254" s="232"/>
      <c r="R1254" s="232"/>
      <c r="S1254" s="232"/>
      <c r="T1254" s="23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4" t="s">
        <v>139</v>
      </c>
      <c r="AU1254" s="234" t="s">
        <v>82</v>
      </c>
      <c r="AV1254" s="13" t="s">
        <v>82</v>
      </c>
      <c r="AW1254" s="13" t="s">
        <v>34</v>
      </c>
      <c r="AX1254" s="13" t="s">
        <v>72</v>
      </c>
      <c r="AY1254" s="234" t="s">
        <v>128</v>
      </c>
    </row>
    <row r="1255" s="13" customFormat="1">
      <c r="A1255" s="13"/>
      <c r="B1255" s="223"/>
      <c r="C1255" s="224"/>
      <c r="D1255" s="225" t="s">
        <v>139</v>
      </c>
      <c r="E1255" s="226" t="s">
        <v>19</v>
      </c>
      <c r="F1255" s="227" t="s">
        <v>2493</v>
      </c>
      <c r="G1255" s="224"/>
      <c r="H1255" s="228">
        <v>305.536</v>
      </c>
      <c r="I1255" s="229"/>
      <c r="J1255" s="224"/>
      <c r="K1255" s="224"/>
      <c r="L1255" s="230"/>
      <c r="M1255" s="231"/>
      <c r="N1255" s="232"/>
      <c r="O1255" s="232"/>
      <c r="P1255" s="232"/>
      <c r="Q1255" s="232"/>
      <c r="R1255" s="232"/>
      <c r="S1255" s="232"/>
      <c r="T1255" s="23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4" t="s">
        <v>139</v>
      </c>
      <c r="AU1255" s="234" t="s">
        <v>82</v>
      </c>
      <c r="AV1255" s="13" t="s">
        <v>82</v>
      </c>
      <c r="AW1255" s="13" t="s">
        <v>34</v>
      </c>
      <c r="AX1255" s="13" t="s">
        <v>72</v>
      </c>
      <c r="AY1255" s="234" t="s">
        <v>128</v>
      </c>
    </row>
    <row r="1256" s="13" customFormat="1">
      <c r="A1256" s="13"/>
      <c r="B1256" s="223"/>
      <c r="C1256" s="224"/>
      <c r="D1256" s="225" t="s">
        <v>139</v>
      </c>
      <c r="E1256" s="226" t="s">
        <v>19</v>
      </c>
      <c r="F1256" s="227" t="s">
        <v>2494</v>
      </c>
      <c r="G1256" s="224"/>
      <c r="H1256" s="228">
        <v>144</v>
      </c>
      <c r="I1256" s="229"/>
      <c r="J1256" s="224"/>
      <c r="K1256" s="224"/>
      <c r="L1256" s="230"/>
      <c r="M1256" s="231"/>
      <c r="N1256" s="232"/>
      <c r="O1256" s="232"/>
      <c r="P1256" s="232"/>
      <c r="Q1256" s="232"/>
      <c r="R1256" s="232"/>
      <c r="S1256" s="232"/>
      <c r="T1256" s="23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4" t="s">
        <v>139</v>
      </c>
      <c r="AU1256" s="234" t="s">
        <v>82</v>
      </c>
      <c r="AV1256" s="13" t="s">
        <v>82</v>
      </c>
      <c r="AW1256" s="13" t="s">
        <v>34</v>
      </c>
      <c r="AX1256" s="13" t="s">
        <v>72</v>
      </c>
      <c r="AY1256" s="234" t="s">
        <v>128</v>
      </c>
    </row>
    <row r="1257" s="13" customFormat="1">
      <c r="A1257" s="13"/>
      <c r="B1257" s="223"/>
      <c r="C1257" s="224"/>
      <c r="D1257" s="225" t="s">
        <v>139</v>
      </c>
      <c r="E1257" s="226" t="s">
        <v>19</v>
      </c>
      <c r="F1257" s="227" t="s">
        <v>1411</v>
      </c>
      <c r="G1257" s="224"/>
      <c r="H1257" s="228">
        <v>105.52800000000001</v>
      </c>
      <c r="I1257" s="229"/>
      <c r="J1257" s="224"/>
      <c r="K1257" s="224"/>
      <c r="L1257" s="230"/>
      <c r="M1257" s="231"/>
      <c r="N1257" s="232"/>
      <c r="O1257" s="232"/>
      <c r="P1257" s="232"/>
      <c r="Q1257" s="232"/>
      <c r="R1257" s="232"/>
      <c r="S1257" s="232"/>
      <c r="T1257" s="23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4" t="s">
        <v>139</v>
      </c>
      <c r="AU1257" s="234" t="s">
        <v>82</v>
      </c>
      <c r="AV1257" s="13" t="s">
        <v>82</v>
      </c>
      <c r="AW1257" s="13" t="s">
        <v>34</v>
      </c>
      <c r="AX1257" s="13" t="s">
        <v>72</v>
      </c>
      <c r="AY1257" s="234" t="s">
        <v>128</v>
      </c>
    </row>
    <row r="1258" s="13" customFormat="1">
      <c r="A1258" s="13"/>
      <c r="B1258" s="223"/>
      <c r="C1258" s="224"/>
      <c r="D1258" s="225" t="s">
        <v>139</v>
      </c>
      <c r="E1258" s="226" t="s">
        <v>19</v>
      </c>
      <c r="F1258" s="227" t="s">
        <v>1446</v>
      </c>
      <c r="G1258" s="224"/>
      <c r="H1258" s="228">
        <v>650</v>
      </c>
      <c r="I1258" s="229"/>
      <c r="J1258" s="224"/>
      <c r="K1258" s="224"/>
      <c r="L1258" s="230"/>
      <c r="M1258" s="231"/>
      <c r="N1258" s="232"/>
      <c r="O1258" s="232"/>
      <c r="P1258" s="232"/>
      <c r="Q1258" s="232"/>
      <c r="R1258" s="232"/>
      <c r="S1258" s="232"/>
      <c r="T1258" s="23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4" t="s">
        <v>139</v>
      </c>
      <c r="AU1258" s="234" t="s">
        <v>82</v>
      </c>
      <c r="AV1258" s="13" t="s">
        <v>82</v>
      </c>
      <c r="AW1258" s="13" t="s">
        <v>34</v>
      </c>
      <c r="AX1258" s="13" t="s">
        <v>72</v>
      </c>
      <c r="AY1258" s="234" t="s">
        <v>128</v>
      </c>
    </row>
    <row r="1259" s="13" customFormat="1">
      <c r="A1259" s="13"/>
      <c r="B1259" s="223"/>
      <c r="C1259" s="224"/>
      <c r="D1259" s="225" t="s">
        <v>139</v>
      </c>
      <c r="E1259" s="226" t="s">
        <v>19</v>
      </c>
      <c r="F1259" s="227" t="s">
        <v>1457</v>
      </c>
      <c r="G1259" s="224"/>
      <c r="H1259" s="228">
        <v>543.39999999999998</v>
      </c>
      <c r="I1259" s="229"/>
      <c r="J1259" s="224"/>
      <c r="K1259" s="224"/>
      <c r="L1259" s="230"/>
      <c r="M1259" s="231"/>
      <c r="N1259" s="232"/>
      <c r="O1259" s="232"/>
      <c r="P1259" s="232"/>
      <c r="Q1259" s="232"/>
      <c r="R1259" s="232"/>
      <c r="S1259" s="232"/>
      <c r="T1259" s="23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4" t="s">
        <v>139</v>
      </c>
      <c r="AU1259" s="234" t="s">
        <v>82</v>
      </c>
      <c r="AV1259" s="13" t="s">
        <v>82</v>
      </c>
      <c r="AW1259" s="13" t="s">
        <v>34</v>
      </c>
      <c r="AX1259" s="13" t="s">
        <v>72</v>
      </c>
      <c r="AY1259" s="234" t="s">
        <v>128</v>
      </c>
    </row>
    <row r="1260" s="13" customFormat="1">
      <c r="A1260" s="13"/>
      <c r="B1260" s="223"/>
      <c r="C1260" s="224"/>
      <c r="D1260" s="225" t="s">
        <v>139</v>
      </c>
      <c r="E1260" s="226" t="s">
        <v>19</v>
      </c>
      <c r="F1260" s="227" t="s">
        <v>2495</v>
      </c>
      <c r="G1260" s="224"/>
      <c r="H1260" s="228">
        <v>-103.39</v>
      </c>
      <c r="I1260" s="229"/>
      <c r="J1260" s="224"/>
      <c r="K1260" s="224"/>
      <c r="L1260" s="230"/>
      <c r="M1260" s="231"/>
      <c r="N1260" s="232"/>
      <c r="O1260" s="232"/>
      <c r="P1260" s="232"/>
      <c r="Q1260" s="232"/>
      <c r="R1260" s="232"/>
      <c r="S1260" s="232"/>
      <c r="T1260" s="23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4" t="s">
        <v>139</v>
      </c>
      <c r="AU1260" s="234" t="s">
        <v>82</v>
      </c>
      <c r="AV1260" s="13" t="s">
        <v>82</v>
      </c>
      <c r="AW1260" s="13" t="s">
        <v>34</v>
      </c>
      <c r="AX1260" s="13" t="s">
        <v>72</v>
      </c>
      <c r="AY1260" s="234" t="s">
        <v>128</v>
      </c>
    </row>
    <row r="1261" s="13" customFormat="1">
      <c r="A1261" s="13"/>
      <c r="B1261" s="223"/>
      <c r="C1261" s="224"/>
      <c r="D1261" s="225" t="s">
        <v>139</v>
      </c>
      <c r="E1261" s="226" t="s">
        <v>19</v>
      </c>
      <c r="F1261" s="227" t="s">
        <v>1434</v>
      </c>
      <c r="G1261" s="224"/>
      <c r="H1261" s="228">
        <v>23.66</v>
      </c>
      <c r="I1261" s="229"/>
      <c r="J1261" s="224"/>
      <c r="K1261" s="224"/>
      <c r="L1261" s="230"/>
      <c r="M1261" s="231"/>
      <c r="N1261" s="232"/>
      <c r="O1261" s="232"/>
      <c r="P1261" s="232"/>
      <c r="Q1261" s="232"/>
      <c r="R1261" s="232"/>
      <c r="S1261" s="232"/>
      <c r="T1261" s="23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4" t="s">
        <v>139</v>
      </c>
      <c r="AU1261" s="234" t="s">
        <v>82</v>
      </c>
      <c r="AV1261" s="13" t="s">
        <v>82</v>
      </c>
      <c r="AW1261" s="13" t="s">
        <v>34</v>
      </c>
      <c r="AX1261" s="13" t="s">
        <v>72</v>
      </c>
      <c r="AY1261" s="234" t="s">
        <v>128</v>
      </c>
    </row>
    <row r="1262" s="13" customFormat="1">
      <c r="A1262" s="13"/>
      <c r="B1262" s="223"/>
      <c r="C1262" s="224"/>
      <c r="D1262" s="225" t="s">
        <v>139</v>
      </c>
      <c r="E1262" s="226" t="s">
        <v>19</v>
      </c>
      <c r="F1262" s="227" t="s">
        <v>1435</v>
      </c>
      <c r="G1262" s="224"/>
      <c r="H1262" s="228">
        <v>36.399999999999999</v>
      </c>
      <c r="I1262" s="229"/>
      <c r="J1262" s="224"/>
      <c r="K1262" s="224"/>
      <c r="L1262" s="230"/>
      <c r="M1262" s="231"/>
      <c r="N1262" s="232"/>
      <c r="O1262" s="232"/>
      <c r="P1262" s="232"/>
      <c r="Q1262" s="232"/>
      <c r="R1262" s="232"/>
      <c r="S1262" s="232"/>
      <c r="T1262" s="23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4" t="s">
        <v>139</v>
      </c>
      <c r="AU1262" s="234" t="s">
        <v>82</v>
      </c>
      <c r="AV1262" s="13" t="s">
        <v>82</v>
      </c>
      <c r="AW1262" s="13" t="s">
        <v>34</v>
      </c>
      <c r="AX1262" s="13" t="s">
        <v>72</v>
      </c>
      <c r="AY1262" s="234" t="s">
        <v>128</v>
      </c>
    </row>
    <row r="1263" s="14" customFormat="1">
      <c r="A1263" s="14"/>
      <c r="B1263" s="235"/>
      <c r="C1263" s="236"/>
      <c r="D1263" s="225" t="s">
        <v>139</v>
      </c>
      <c r="E1263" s="237" t="s">
        <v>19</v>
      </c>
      <c r="F1263" s="238" t="s">
        <v>153</v>
      </c>
      <c r="G1263" s="236"/>
      <c r="H1263" s="239">
        <v>2505.9500000000003</v>
      </c>
      <c r="I1263" s="240"/>
      <c r="J1263" s="236"/>
      <c r="K1263" s="236"/>
      <c r="L1263" s="241"/>
      <c r="M1263" s="242"/>
      <c r="N1263" s="243"/>
      <c r="O1263" s="243"/>
      <c r="P1263" s="243"/>
      <c r="Q1263" s="243"/>
      <c r="R1263" s="243"/>
      <c r="S1263" s="243"/>
      <c r="T1263" s="244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45" t="s">
        <v>139</v>
      </c>
      <c r="AU1263" s="245" t="s">
        <v>82</v>
      </c>
      <c r="AV1263" s="14" t="s">
        <v>135</v>
      </c>
      <c r="AW1263" s="14" t="s">
        <v>34</v>
      </c>
      <c r="AX1263" s="14" t="s">
        <v>80</v>
      </c>
      <c r="AY1263" s="245" t="s">
        <v>128</v>
      </c>
    </row>
    <row r="1264" s="2" customFormat="1" ht="24.15" customHeight="1">
      <c r="A1264" s="39"/>
      <c r="B1264" s="40"/>
      <c r="C1264" s="205" t="s">
        <v>2501</v>
      </c>
      <c r="D1264" s="205" t="s">
        <v>130</v>
      </c>
      <c r="E1264" s="206" t="s">
        <v>2502</v>
      </c>
      <c r="F1264" s="207" t="s">
        <v>2503</v>
      </c>
      <c r="G1264" s="208" t="s">
        <v>133</v>
      </c>
      <c r="H1264" s="209">
        <v>2505.9499999999998</v>
      </c>
      <c r="I1264" s="210"/>
      <c r="J1264" s="211">
        <f>ROUND(I1264*H1264,2)</f>
        <v>0</v>
      </c>
      <c r="K1264" s="207" t="s">
        <v>134</v>
      </c>
      <c r="L1264" s="45"/>
      <c r="M1264" s="212" t="s">
        <v>19</v>
      </c>
      <c r="N1264" s="213" t="s">
        <v>43</v>
      </c>
      <c r="O1264" s="85"/>
      <c r="P1264" s="214">
        <f>O1264*H1264</f>
        <v>0</v>
      </c>
      <c r="Q1264" s="214">
        <v>0.00025999999999999998</v>
      </c>
      <c r="R1264" s="214">
        <f>Q1264*H1264</f>
        <v>0.65154699999999988</v>
      </c>
      <c r="S1264" s="214">
        <v>0</v>
      </c>
      <c r="T1264" s="215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16" t="s">
        <v>230</v>
      </c>
      <c r="AT1264" s="216" t="s">
        <v>130</v>
      </c>
      <c r="AU1264" s="216" t="s">
        <v>82</v>
      </c>
      <c r="AY1264" s="18" t="s">
        <v>128</v>
      </c>
      <c r="BE1264" s="217">
        <f>IF(N1264="základní",J1264,0)</f>
        <v>0</v>
      </c>
      <c r="BF1264" s="217">
        <f>IF(N1264="snížená",J1264,0)</f>
        <v>0</v>
      </c>
      <c r="BG1264" s="217">
        <f>IF(N1264="zákl. přenesená",J1264,0)</f>
        <v>0</v>
      </c>
      <c r="BH1264" s="217">
        <f>IF(N1264="sníž. přenesená",J1264,0)</f>
        <v>0</v>
      </c>
      <c r="BI1264" s="217">
        <f>IF(N1264="nulová",J1264,0)</f>
        <v>0</v>
      </c>
      <c r="BJ1264" s="18" t="s">
        <v>80</v>
      </c>
      <c r="BK1264" s="217">
        <f>ROUND(I1264*H1264,2)</f>
        <v>0</v>
      </c>
      <c r="BL1264" s="18" t="s">
        <v>230</v>
      </c>
      <c r="BM1264" s="216" t="s">
        <v>2504</v>
      </c>
    </row>
    <row r="1265" s="2" customFormat="1">
      <c r="A1265" s="39"/>
      <c r="B1265" s="40"/>
      <c r="C1265" s="41"/>
      <c r="D1265" s="218" t="s">
        <v>137</v>
      </c>
      <c r="E1265" s="41"/>
      <c r="F1265" s="219" t="s">
        <v>2505</v>
      </c>
      <c r="G1265" s="41"/>
      <c r="H1265" s="41"/>
      <c r="I1265" s="220"/>
      <c r="J1265" s="41"/>
      <c r="K1265" s="41"/>
      <c r="L1265" s="45"/>
      <c r="M1265" s="221"/>
      <c r="N1265" s="222"/>
      <c r="O1265" s="85"/>
      <c r="P1265" s="85"/>
      <c r="Q1265" s="85"/>
      <c r="R1265" s="85"/>
      <c r="S1265" s="85"/>
      <c r="T1265" s="86"/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T1265" s="18" t="s">
        <v>137</v>
      </c>
      <c r="AU1265" s="18" t="s">
        <v>82</v>
      </c>
    </row>
    <row r="1266" s="13" customFormat="1">
      <c r="A1266" s="13"/>
      <c r="B1266" s="223"/>
      <c r="C1266" s="224"/>
      <c r="D1266" s="225" t="s">
        <v>139</v>
      </c>
      <c r="E1266" s="226" t="s">
        <v>19</v>
      </c>
      <c r="F1266" s="227" t="s">
        <v>835</v>
      </c>
      <c r="G1266" s="224"/>
      <c r="H1266" s="228">
        <v>312.74000000000001</v>
      </c>
      <c r="I1266" s="229"/>
      <c r="J1266" s="224"/>
      <c r="K1266" s="224"/>
      <c r="L1266" s="230"/>
      <c r="M1266" s="231"/>
      <c r="N1266" s="232"/>
      <c r="O1266" s="232"/>
      <c r="P1266" s="232"/>
      <c r="Q1266" s="232"/>
      <c r="R1266" s="232"/>
      <c r="S1266" s="232"/>
      <c r="T1266" s="23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4" t="s">
        <v>139</v>
      </c>
      <c r="AU1266" s="234" t="s">
        <v>82</v>
      </c>
      <c r="AV1266" s="13" t="s">
        <v>82</v>
      </c>
      <c r="AW1266" s="13" t="s">
        <v>34</v>
      </c>
      <c r="AX1266" s="13" t="s">
        <v>72</v>
      </c>
      <c r="AY1266" s="234" t="s">
        <v>128</v>
      </c>
    </row>
    <row r="1267" s="13" customFormat="1">
      <c r="A1267" s="13"/>
      <c r="B1267" s="223"/>
      <c r="C1267" s="224"/>
      <c r="D1267" s="225" t="s">
        <v>139</v>
      </c>
      <c r="E1267" s="226" t="s">
        <v>19</v>
      </c>
      <c r="F1267" s="227" t="s">
        <v>836</v>
      </c>
      <c r="G1267" s="224"/>
      <c r="H1267" s="228">
        <v>23.940000000000001</v>
      </c>
      <c r="I1267" s="229"/>
      <c r="J1267" s="224"/>
      <c r="K1267" s="224"/>
      <c r="L1267" s="230"/>
      <c r="M1267" s="231"/>
      <c r="N1267" s="232"/>
      <c r="O1267" s="232"/>
      <c r="P1267" s="232"/>
      <c r="Q1267" s="232"/>
      <c r="R1267" s="232"/>
      <c r="S1267" s="232"/>
      <c r="T1267" s="23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4" t="s">
        <v>139</v>
      </c>
      <c r="AU1267" s="234" t="s">
        <v>82</v>
      </c>
      <c r="AV1267" s="13" t="s">
        <v>82</v>
      </c>
      <c r="AW1267" s="13" t="s">
        <v>34</v>
      </c>
      <c r="AX1267" s="13" t="s">
        <v>72</v>
      </c>
      <c r="AY1267" s="234" t="s">
        <v>128</v>
      </c>
    </row>
    <row r="1268" s="13" customFormat="1">
      <c r="A1268" s="13"/>
      <c r="B1268" s="223"/>
      <c r="C1268" s="224"/>
      <c r="D1268" s="225" t="s">
        <v>139</v>
      </c>
      <c r="E1268" s="226" t="s">
        <v>19</v>
      </c>
      <c r="F1268" s="227" t="s">
        <v>837</v>
      </c>
      <c r="G1268" s="224"/>
      <c r="H1268" s="228">
        <v>96.540000000000006</v>
      </c>
      <c r="I1268" s="229"/>
      <c r="J1268" s="224"/>
      <c r="K1268" s="224"/>
      <c r="L1268" s="230"/>
      <c r="M1268" s="231"/>
      <c r="N1268" s="232"/>
      <c r="O1268" s="232"/>
      <c r="P1268" s="232"/>
      <c r="Q1268" s="232"/>
      <c r="R1268" s="232"/>
      <c r="S1268" s="232"/>
      <c r="T1268" s="23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4" t="s">
        <v>139</v>
      </c>
      <c r="AU1268" s="234" t="s">
        <v>82</v>
      </c>
      <c r="AV1268" s="13" t="s">
        <v>82</v>
      </c>
      <c r="AW1268" s="13" t="s">
        <v>34</v>
      </c>
      <c r="AX1268" s="13" t="s">
        <v>72</v>
      </c>
      <c r="AY1268" s="234" t="s">
        <v>128</v>
      </c>
    </row>
    <row r="1269" s="13" customFormat="1">
      <c r="A1269" s="13"/>
      <c r="B1269" s="223"/>
      <c r="C1269" s="224"/>
      <c r="D1269" s="225" t="s">
        <v>139</v>
      </c>
      <c r="E1269" s="226" t="s">
        <v>19</v>
      </c>
      <c r="F1269" s="227" t="s">
        <v>838</v>
      </c>
      <c r="G1269" s="224"/>
      <c r="H1269" s="228">
        <v>13.68</v>
      </c>
      <c r="I1269" s="229"/>
      <c r="J1269" s="224"/>
      <c r="K1269" s="224"/>
      <c r="L1269" s="230"/>
      <c r="M1269" s="231"/>
      <c r="N1269" s="232"/>
      <c r="O1269" s="232"/>
      <c r="P1269" s="232"/>
      <c r="Q1269" s="232"/>
      <c r="R1269" s="232"/>
      <c r="S1269" s="232"/>
      <c r="T1269" s="23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4" t="s">
        <v>139</v>
      </c>
      <c r="AU1269" s="234" t="s">
        <v>82</v>
      </c>
      <c r="AV1269" s="13" t="s">
        <v>82</v>
      </c>
      <c r="AW1269" s="13" t="s">
        <v>34</v>
      </c>
      <c r="AX1269" s="13" t="s">
        <v>72</v>
      </c>
      <c r="AY1269" s="234" t="s">
        <v>128</v>
      </c>
    </row>
    <row r="1270" s="13" customFormat="1">
      <c r="A1270" s="13"/>
      <c r="B1270" s="223"/>
      <c r="C1270" s="224"/>
      <c r="D1270" s="225" t="s">
        <v>139</v>
      </c>
      <c r="E1270" s="226" t="s">
        <v>19</v>
      </c>
      <c r="F1270" s="227" t="s">
        <v>839</v>
      </c>
      <c r="G1270" s="224"/>
      <c r="H1270" s="228">
        <v>220.61099999999999</v>
      </c>
      <c r="I1270" s="229"/>
      <c r="J1270" s="224"/>
      <c r="K1270" s="224"/>
      <c r="L1270" s="230"/>
      <c r="M1270" s="231"/>
      <c r="N1270" s="232"/>
      <c r="O1270" s="232"/>
      <c r="P1270" s="232"/>
      <c r="Q1270" s="232"/>
      <c r="R1270" s="232"/>
      <c r="S1270" s="232"/>
      <c r="T1270" s="23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4" t="s">
        <v>139</v>
      </c>
      <c r="AU1270" s="234" t="s">
        <v>82</v>
      </c>
      <c r="AV1270" s="13" t="s">
        <v>82</v>
      </c>
      <c r="AW1270" s="13" t="s">
        <v>34</v>
      </c>
      <c r="AX1270" s="13" t="s">
        <v>72</v>
      </c>
      <c r="AY1270" s="234" t="s">
        <v>128</v>
      </c>
    </row>
    <row r="1271" s="13" customFormat="1">
      <c r="A1271" s="13"/>
      <c r="B1271" s="223"/>
      <c r="C1271" s="224"/>
      <c r="D1271" s="225" t="s">
        <v>139</v>
      </c>
      <c r="E1271" s="226" t="s">
        <v>19</v>
      </c>
      <c r="F1271" s="227" t="s">
        <v>853</v>
      </c>
      <c r="G1271" s="224"/>
      <c r="H1271" s="228">
        <v>133.30500000000001</v>
      </c>
      <c r="I1271" s="229"/>
      <c r="J1271" s="224"/>
      <c r="K1271" s="224"/>
      <c r="L1271" s="230"/>
      <c r="M1271" s="231"/>
      <c r="N1271" s="232"/>
      <c r="O1271" s="232"/>
      <c r="P1271" s="232"/>
      <c r="Q1271" s="232"/>
      <c r="R1271" s="232"/>
      <c r="S1271" s="232"/>
      <c r="T1271" s="23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4" t="s">
        <v>139</v>
      </c>
      <c r="AU1271" s="234" t="s">
        <v>82</v>
      </c>
      <c r="AV1271" s="13" t="s">
        <v>82</v>
      </c>
      <c r="AW1271" s="13" t="s">
        <v>34</v>
      </c>
      <c r="AX1271" s="13" t="s">
        <v>72</v>
      </c>
      <c r="AY1271" s="234" t="s">
        <v>128</v>
      </c>
    </row>
    <row r="1272" s="13" customFormat="1">
      <c r="A1272" s="13"/>
      <c r="B1272" s="223"/>
      <c r="C1272" s="224"/>
      <c r="D1272" s="225" t="s">
        <v>139</v>
      </c>
      <c r="E1272" s="226" t="s">
        <v>19</v>
      </c>
      <c r="F1272" s="227" t="s">
        <v>2493</v>
      </c>
      <c r="G1272" s="224"/>
      <c r="H1272" s="228">
        <v>305.536</v>
      </c>
      <c r="I1272" s="229"/>
      <c r="J1272" s="224"/>
      <c r="K1272" s="224"/>
      <c r="L1272" s="230"/>
      <c r="M1272" s="231"/>
      <c r="N1272" s="232"/>
      <c r="O1272" s="232"/>
      <c r="P1272" s="232"/>
      <c r="Q1272" s="232"/>
      <c r="R1272" s="232"/>
      <c r="S1272" s="232"/>
      <c r="T1272" s="23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4" t="s">
        <v>139</v>
      </c>
      <c r="AU1272" s="234" t="s">
        <v>82</v>
      </c>
      <c r="AV1272" s="13" t="s">
        <v>82</v>
      </c>
      <c r="AW1272" s="13" t="s">
        <v>34</v>
      </c>
      <c r="AX1272" s="13" t="s">
        <v>72</v>
      </c>
      <c r="AY1272" s="234" t="s">
        <v>128</v>
      </c>
    </row>
    <row r="1273" s="13" customFormat="1">
      <c r="A1273" s="13"/>
      <c r="B1273" s="223"/>
      <c r="C1273" s="224"/>
      <c r="D1273" s="225" t="s">
        <v>139</v>
      </c>
      <c r="E1273" s="226" t="s">
        <v>19</v>
      </c>
      <c r="F1273" s="227" t="s">
        <v>2494</v>
      </c>
      <c r="G1273" s="224"/>
      <c r="H1273" s="228">
        <v>144</v>
      </c>
      <c r="I1273" s="229"/>
      <c r="J1273" s="224"/>
      <c r="K1273" s="224"/>
      <c r="L1273" s="230"/>
      <c r="M1273" s="231"/>
      <c r="N1273" s="232"/>
      <c r="O1273" s="232"/>
      <c r="P1273" s="232"/>
      <c r="Q1273" s="232"/>
      <c r="R1273" s="232"/>
      <c r="S1273" s="232"/>
      <c r="T1273" s="23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4" t="s">
        <v>139</v>
      </c>
      <c r="AU1273" s="234" t="s">
        <v>82</v>
      </c>
      <c r="AV1273" s="13" t="s">
        <v>82</v>
      </c>
      <c r="AW1273" s="13" t="s">
        <v>34</v>
      </c>
      <c r="AX1273" s="13" t="s">
        <v>72</v>
      </c>
      <c r="AY1273" s="234" t="s">
        <v>128</v>
      </c>
    </row>
    <row r="1274" s="13" customFormat="1">
      <c r="A1274" s="13"/>
      <c r="B1274" s="223"/>
      <c r="C1274" s="224"/>
      <c r="D1274" s="225" t="s">
        <v>139</v>
      </c>
      <c r="E1274" s="226" t="s">
        <v>19</v>
      </c>
      <c r="F1274" s="227" t="s">
        <v>1411</v>
      </c>
      <c r="G1274" s="224"/>
      <c r="H1274" s="228">
        <v>105.52800000000001</v>
      </c>
      <c r="I1274" s="229"/>
      <c r="J1274" s="224"/>
      <c r="K1274" s="224"/>
      <c r="L1274" s="230"/>
      <c r="M1274" s="231"/>
      <c r="N1274" s="232"/>
      <c r="O1274" s="232"/>
      <c r="P1274" s="232"/>
      <c r="Q1274" s="232"/>
      <c r="R1274" s="232"/>
      <c r="S1274" s="232"/>
      <c r="T1274" s="23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4" t="s">
        <v>139</v>
      </c>
      <c r="AU1274" s="234" t="s">
        <v>82</v>
      </c>
      <c r="AV1274" s="13" t="s">
        <v>82</v>
      </c>
      <c r="AW1274" s="13" t="s">
        <v>34</v>
      </c>
      <c r="AX1274" s="13" t="s">
        <v>72</v>
      </c>
      <c r="AY1274" s="234" t="s">
        <v>128</v>
      </c>
    </row>
    <row r="1275" s="13" customFormat="1">
      <c r="A1275" s="13"/>
      <c r="B1275" s="223"/>
      <c r="C1275" s="224"/>
      <c r="D1275" s="225" t="s">
        <v>139</v>
      </c>
      <c r="E1275" s="226" t="s">
        <v>19</v>
      </c>
      <c r="F1275" s="227" t="s">
        <v>1446</v>
      </c>
      <c r="G1275" s="224"/>
      <c r="H1275" s="228">
        <v>650</v>
      </c>
      <c r="I1275" s="229"/>
      <c r="J1275" s="224"/>
      <c r="K1275" s="224"/>
      <c r="L1275" s="230"/>
      <c r="M1275" s="231"/>
      <c r="N1275" s="232"/>
      <c r="O1275" s="232"/>
      <c r="P1275" s="232"/>
      <c r="Q1275" s="232"/>
      <c r="R1275" s="232"/>
      <c r="S1275" s="232"/>
      <c r="T1275" s="23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4" t="s">
        <v>139</v>
      </c>
      <c r="AU1275" s="234" t="s">
        <v>82</v>
      </c>
      <c r="AV1275" s="13" t="s">
        <v>82</v>
      </c>
      <c r="AW1275" s="13" t="s">
        <v>34</v>
      </c>
      <c r="AX1275" s="13" t="s">
        <v>72</v>
      </c>
      <c r="AY1275" s="234" t="s">
        <v>128</v>
      </c>
    </row>
    <row r="1276" s="13" customFormat="1">
      <c r="A1276" s="13"/>
      <c r="B1276" s="223"/>
      <c r="C1276" s="224"/>
      <c r="D1276" s="225" t="s">
        <v>139</v>
      </c>
      <c r="E1276" s="226" t="s">
        <v>19</v>
      </c>
      <c r="F1276" s="227" t="s">
        <v>1457</v>
      </c>
      <c r="G1276" s="224"/>
      <c r="H1276" s="228">
        <v>543.39999999999998</v>
      </c>
      <c r="I1276" s="229"/>
      <c r="J1276" s="224"/>
      <c r="K1276" s="224"/>
      <c r="L1276" s="230"/>
      <c r="M1276" s="231"/>
      <c r="N1276" s="232"/>
      <c r="O1276" s="232"/>
      <c r="P1276" s="232"/>
      <c r="Q1276" s="232"/>
      <c r="R1276" s="232"/>
      <c r="S1276" s="232"/>
      <c r="T1276" s="23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4" t="s">
        <v>139</v>
      </c>
      <c r="AU1276" s="234" t="s">
        <v>82</v>
      </c>
      <c r="AV1276" s="13" t="s">
        <v>82</v>
      </c>
      <c r="AW1276" s="13" t="s">
        <v>34</v>
      </c>
      <c r="AX1276" s="13" t="s">
        <v>72</v>
      </c>
      <c r="AY1276" s="234" t="s">
        <v>128</v>
      </c>
    </row>
    <row r="1277" s="13" customFormat="1">
      <c r="A1277" s="13"/>
      <c r="B1277" s="223"/>
      <c r="C1277" s="224"/>
      <c r="D1277" s="225" t="s">
        <v>139</v>
      </c>
      <c r="E1277" s="226" t="s">
        <v>19</v>
      </c>
      <c r="F1277" s="227" t="s">
        <v>2495</v>
      </c>
      <c r="G1277" s="224"/>
      <c r="H1277" s="228">
        <v>-103.39</v>
      </c>
      <c r="I1277" s="229"/>
      <c r="J1277" s="224"/>
      <c r="K1277" s="224"/>
      <c r="L1277" s="230"/>
      <c r="M1277" s="231"/>
      <c r="N1277" s="232"/>
      <c r="O1277" s="232"/>
      <c r="P1277" s="232"/>
      <c r="Q1277" s="232"/>
      <c r="R1277" s="232"/>
      <c r="S1277" s="232"/>
      <c r="T1277" s="23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4" t="s">
        <v>139</v>
      </c>
      <c r="AU1277" s="234" t="s">
        <v>82</v>
      </c>
      <c r="AV1277" s="13" t="s">
        <v>82</v>
      </c>
      <c r="AW1277" s="13" t="s">
        <v>34</v>
      </c>
      <c r="AX1277" s="13" t="s">
        <v>72</v>
      </c>
      <c r="AY1277" s="234" t="s">
        <v>128</v>
      </c>
    </row>
    <row r="1278" s="13" customFormat="1">
      <c r="A1278" s="13"/>
      <c r="B1278" s="223"/>
      <c r="C1278" s="224"/>
      <c r="D1278" s="225" t="s">
        <v>139</v>
      </c>
      <c r="E1278" s="226" t="s">
        <v>19</v>
      </c>
      <c r="F1278" s="227" t="s">
        <v>1434</v>
      </c>
      <c r="G1278" s="224"/>
      <c r="H1278" s="228">
        <v>23.66</v>
      </c>
      <c r="I1278" s="229"/>
      <c r="J1278" s="224"/>
      <c r="K1278" s="224"/>
      <c r="L1278" s="230"/>
      <c r="M1278" s="231"/>
      <c r="N1278" s="232"/>
      <c r="O1278" s="232"/>
      <c r="P1278" s="232"/>
      <c r="Q1278" s="232"/>
      <c r="R1278" s="232"/>
      <c r="S1278" s="232"/>
      <c r="T1278" s="23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4" t="s">
        <v>139</v>
      </c>
      <c r="AU1278" s="234" t="s">
        <v>82</v>
      </c>
      <c r="AV1278" s="13" t="s">
        <v>82</v>
      </c>
      <c r="AW1278" s="13" t="s">
        <v>34</v>
      </c>
      <c r="AX1278" s="13" t="s">
        <v>72</v>
      </c>
      <c r="AY1278" s="234" t="s">
        <v>128</v>
      </c>
    </row>
    <row r="1279" s="13" customFormat="1">
      <c r="A1279" s="13"/>
      <c r="B1279" s="223"/>
      <c r="C1279" s="224"/>
      <c r="D1279" s="225" t="s">
        <v>139</v>
      </c>
      <c r="E1279" s="226" t="s">
        <v>19</v>
      </c>
      <c r="F1279" s="227" t="s">
        <v>1435</v>
      </c>
      <c r="G1279" s="224"/>
      <c r="H1279" s="228">
        <v>36.399999999999999</v>
      </c>
      <c r="I1279" s="229"/>
      <c r="J1279" s="224"/>
      <c r="K1279" s="224"/>
      <c r="L1279" s="230"/>
      <c r="M1279" s="231"/>
      <c r="N1279" s="232"/>
      <c r="O1279" s="232"/>
      <c r="P1279" s="232"/>
      <c r="Q1279" s="232"/>
      <c r="R1279" s="232"/>
      <c r="S1279" s="232"/>
      <c r="T1279" s="23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4" t="s">
        <v>139</v>
      </c>
      <c r="AU1279" s="234" t="s">
        <v>82</v>
      </c>
      <c r="AV1279" s="13" t="s">
        <v>82</v>
      </c>
      <c r="AW1279" s="13" t="s">
        <v>34</v>
      </c>
      <c r="AX1279" s="13" t="s">
        <v>72</v>
      </c>
      <c r="AY1279" s="234" t="s">
        <v>128</v>
      </c>
    </row>
    <row r="1280" s="14" customFormat="1">
      <c r="A1280" s="14"/>
      <c r="B1280" s="235"/>
      <c r="C1280" s="236"/>
      <c r="D1280" s="225" t="s">
        <v>139</v>
      </c>
      <c r="E1280" s="237" t="s">
        <v>19</v>
      </c>
      <c r="F1280" s="238" t="s">
        <v>153</v>
      </c>
      <c r="G1280" s="236"/>
      <c r="H1280" s="239">
        <v>2505.9500000000003</v>
      </c>
      <c r="I1280" s="240"/>
      <c r="J1280" s="236"/>
      <c r="K1280" s="236"/>
      <c r="L1280" s="241"/>
      <c r="M1280" s="242"/>
      <c r="N1280" s="243"/>
      <c r="O1280" s="243"/>
      <c r="P1280" s="243"/>
      <c r="Q1280" s="243"/>
      <c r="R1280" s="243"/>
      <c r="S1280" s="243"/>
      <c r="T1280" s="244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45" t="s">
        <v>139</v>
      </c>
      <c r="AU1280" s="245" t="s">
        <v>82</v>
      </c>
      <c r="AV1280" s="14" t="s">
        <v>135</v>
      </c>
      <c r="AW1280" s="14" t="s">
        <v>34</v>
      </c>
      <c r="AX1280" s="14" t="s">
        <v>80</v>
      </c>
      <c r="AY1280" s="245" t="s">
        <v>128</v>
      </c>
    </row>
    <row r="1281" s="12" customFormat="1" ht="22.8" customHeight="1">
      <c r="A1281" s="12"/>
      <c r="B1281" s="189"/>
      <c r="C1281" s="190"/>
      <c r="D1281" s="191" t="s">
        <v>71</v>
      </c>
      <c r="E1281" s="203" t="s">
        <v>2506</v>
      </c>
      <c r="F1281" s="203" t="s">
        <v>2507</v>
      </c>
      <c r="G1281" s="190"/>
      <c r="H1281" s="190"/>
      <c r="I1281" s="193"/>
      <c r="J1281" s="204">
        <f>BK1281</f>
        <v>0</v>
      </c>
      <c r="K1281" s="190"/>
      <c r="L1281" s="195"/>
      <c r="M1281" s="196"/>
      <c r="N1281" s="197"/>
      <c r="O1281" s="197"/>
      <c r="P1281" s="198">
        <f>SUM(P1282:P1291)</f>
        <v>0</v>
      </c>
      <c r="Q1281" s="197"/>
      <c r="R1281" s="198">
        <f>SUM(R1282:R1291)</f>
        <v>0.028027400000000001</v>
      </c>
      <c r="S1281" s="197"/>
      <c r="T1281" s="199">
        <f>SUM(T1282:T1291)</f>
        <v>0</v>
      </c>
      <c r="U1281" s="12"/>
      <c r="V1281" s="12"/>
      <c r="W1281" s="12"/>
      <c r="X1281" s="12"/>
      <c r="Y1281" s="12"/>
      <c r="Z1281" s="12"/>
      <c r="AA1281" s="12"/>
      <c r="AB1281" s="12"/>
      <c r="AC1281" s="12"/>
      <c r="AD1281" s="12"/>
      <c r="AE1281" s="12"/>
      <c r="AR1281" s="200" t="s">
        <v>82</v>
      </c>
      <c r="AT1281" s="201" t="s">
        <v>71</v>
      </c>
      <c r="AU1281" s="201" t="s">
        <v>80</v>
      </c>
      <c r="AY1281" s="200" t="s">
        <v>128</v>
      </c>
      <c r="BK1281" s="202">
        <f>SUM(BK1282:BK1291)</f>
        <v>0</v>
      </c>
    </row>
    <row r="1282" s="2" customFormat="1" ht="16.5" customHeight="1">
      <c r="A1282" s="39"/>
      <c r="B1282" s="40"/>
      <c r="C1282" s="205" t="s">
        <v>2508</v>
      </c>
      <c r="D1282" s="205" t="s">
        <v>130</v>
      </c>
      <c r="E1282" s="206" t="s">
        <v>2509</v>
      </c>
      <c r="F1282" s="207" t="s">
        <v>2510</v>
      </c>
      <c r="G1282" s="208" t="s">
        <v>305</v>
      </c>
      <c r="H1282" s="209">
        <v>24</v>
      </c>
      <c r="I1282" s="210"/>
      <c r="J1282" s="211">
        <f>ROUND(I1282*H1282,2)</f>
        <v>0</v>
      </c>
      <c r="K1282" s="207" t="s">
        <v>134</v>
      </c>
      <c r="L1282" s="45"/>
      <c r="M1282" s="212" t="s">
        <v>19</v>
      </c>
      <c r="N1282" s="213" t="s">
        <v>43</v>
      </c>
      <c r="O1282" s="85"/>
      <c r="P1282" s="214">
        <f>O1282*H1282</f>
        <v>0</v>
      </c>
      <c r="Q1282" s="214">
        <v>0</v>
      </c>
      <c r="R1282" s="214">
        <f>Q1282*H1282</f>
        <v>0</v>
      </c>
      <c r="S1282" s="214">
        <v>0</v>
      </c>
      <c r="T1282" s="215">
        <f>S1282*H1282</f>
        <v>0</v>
      </c>
      <c r="U1282" s="39"/>
      <c r="V1282" s="39"/>
      <c r="W1282" s="39"/>
      <c r="X1282" s="39"/>
      <c r="Y1282" s="39"/>
      <c r="Z1282" s="39"/>
      <c r="AA1282" s="39"/>
      <c r="AB1282" s="39"/>
      <c r="AC1282" s="39"/>
      <c r="AD1282" s="39"/>
      <c r="AE1282" s="39"/>
      <c r="AR1282" s="216" t="s">
        <v>230</v>
      </c>
      <c r="AT1282" s="216" t="s">
        <v>130</v>
      </c>
      <c r="AU1282" s="216" t="s">
        <v>82</v>
      </c>
      <c r="AY1282" s="18" t="s">
        <v>128</v>
      </c>
      <c r="BE1282" s="217">
        <f>IF(N1282="základní",J1282,0)</f>
        <v>0</v>
      </c>
      <c r="BF1282" s="217">
        <f>IF(N1282="snížená",J1282,0)</f>
        <v>0</v>
      </c>
      <c r="BG1282" s="217">
        <f>IF(N1282="zákl. přenesená",J1282,0)</f>
        <v>0</v>
      </c>
      <c r="BH1282" s="217">
        <f>IF(N1282="sníž. přenesená",J1282,0)</f>
        <v>0</v>
      </c>
      <c r="BI1282" s="217">
        <f>IF(N1282="nulová",J1282,0)</f>
        <v>0</v>
      </c>
      <c r="BJ1282" s="18" t="s">
        <v>80</v>
      </c>
      <c r="BK1282" s="217">
        <f>ROUND(I1282*H1282,2)</f>
        <v>0</v>
      </c>
      <c r="BL1282" s="18" t="s">
        <v>230</v>
      </c>
      <c r="BM1282" s="216" t="s">
        <v>2511</v>
      </c>
    </row>
    <row r="1283" s="2" customFormat="1">
      <c r="A1283" s="39"/>
      <c r="B1283" s="40"/>
      <c r="C1283" s="41"/>
      <c r="D1283" s="218" t="s">
        <v>137</v>
      </c>
      <c r="E1283" s="41"/>
      <c r="F1283" s="219" t="s">
        <v>2512</v>
      </c>
      <c r="G1283" s="41"/>
      <c r="H1283" s="41"/>
      <c r="I1283" s="220"/>
      <c r="J1283" s="41"/>
      <c r="K1283" s="41"/>
      <c r="L1283" s="45"/>
      <c r="M1283" s="221"/>
      <c r="N1283" s="222"/>
      <c r="O1283" s="85"/>
      <c r="P1283" s="85"/>
      <c r="Q1283" s="85"/>
      <c r="R1283" s="85"/>
      <c r="S1283" s="85"/>
      <c r="T1283" s="86"/>
      <c r="U1283" s="39"/>
      <c r="V1283" s="39"/>
      <c r="W1283" s="39"/>
      <c r="X1283" s="39"/>
      <c r="Y1283" s="39"/>
      <c r="Z1283" s="39"/>
      <c r="AA1283" s="39"/>
      <c r="AB1283" s="39"/>
      <c r="AC1283" s="39"/>
      <c r="AD1283" s="39"/>
      <c r="AE1283" s="39"/>
      <c r="AT1283" s="18" t="s">
        <v>137</v>
      </c>
      <c r="AU1283" s="18" t="s">
        <v>82</v>
      </c>
    </row>
    <row r="1284" s="2" customFormat="1" ht="16.5" customHeight="1">
      <c r="A1284" s="39"/>
      <c r="B1284" s="40"/>
      <c r="C1284" s="246" t="s">
        <v>2513</v>
      </c>
      <c r="D1284" s="246" t="s">
        <v>414</v>
      </c>
      <c r="E1284" s="247" t="s">
        <v>2514</v>
      </c>
      <c r="F1284" s="248" t="s">
        <v>2515</v>
      </c>
      <c r="G1284" s="249" t="s">
        <v>305</v>
      </c>
      <c r="H1284" s="250">
        <v>2</v>
      </c>
      <c r="I1284" s="251"/>
      <c r="J1284" s="252">
        <f>ROUND(I1284*H1284,2)</f>
        <v>0</v>
      </c>
      <c r="K1284" s="248" t="s">
        <v>134</v>
      </c>
      <c r="L1284" s="253"/>
      <c r="M1284" s="254" t="s">
        <v>19</v>
      </c>
      <c r="N1284" s="255" t="s">
        <v>43</v>
      </c>
      <c r="O1284" s="85"/>
      <c r="P1284" s="214">
        <f>O1284*H1284</f>
        <v>0</v>
      </c>
      <c r="Q1284" s="214">
        <v>0.00072999999999999996</v>
      </c>
      <c r="R1284" s="214">
        <f>Q1284*H1284</f>
        <v>0.0014599999999999999</v>
      </c>
      <c r="S1284" s="214">
        <v>0</v>
      </c>
      <c r="T1284" s="215">
        <f>S1284*H1284</f>
        <v>0</v>
      </c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R1284" s="216" t="s">
        <v>334</v>
      </c>
      <c r="AT1284" s="216" t="s">
        <v>414</v>
      </c>
      <c r="AU1284" s="216" t="s">
        <v>82</v>
      </c>
      <c r="AY1284" s="18" t="s">
        <v>128</v>
      </c>
      <c r="BE1284" s="217">
        <f>IF(N1284="základní",J1284,0)</f>
        <v>0</v>
      </c>
      <c r="BF1284" s="217">
        <f>IF(N1284="snížená",J1284,0)</f>
        <v>0</v>
      </c>
      <c r="BG1284" s="217">
        <f>IF(N1284="zákl. přenesená",J1284,0)</f>
        <v>0</v>
      </c>
      <c r="BH1284" s="217">
        <f>IF(N1284="sníž. přenesená",J1284,0)</f>
        <v>0</v>
      </c>
      <c r="BI1284" s="217">
        <f>IF(N1284="nulová",J1284,0)</f>
        <v>0</v>
      </c>
      <c r="BJ1284" s="18" t="s">
        <v>80</v>
      </c>
      <c r="BK1284" s="217">
        <f>ROUND(I1284*H1284,2)</f>
        <v>0</v>
      </c>
      <c r="BL1284" s="18" t="s">
        <v>230</v>
      </c>
      <c r="BM1284" s="216" t="s">
        <v>2516</v>
      </c>
    </row>
    <row r="1285" s="2" customFormat="1" ht="16.5" customHeight="1">
      <c r="A1285" s="39"/>
      <c r="B1285" s="40"/>
      <c r="C1285" s="246" t="s">
        <v>2517</v>
      </c>
      <c r="D1285" s="246" t="s">
        <v>414</v>
      </c>
      <c r="E1285" s="247" t="s">
        <v>2518</v>
      </c>
      <c r="F1285" s="248" t="s">
        <v>2519</v>
      </c>
      <c r="G1285" s="249" t="s">
        <v>305</v>
      </c>
      <c r="H1285" s="250">
        <v>22</v>
      </c>
      <c r="I1285" s="251"/>
      <c r="J1285" s="252">
        <f>ROUND(I1285*H1285,2)</f>
        <v>0</v>
      </c>
      <c r="K1285" s="248" t="s">
        <v>19</v>
      </c>
      <c r="L1285" s="253"/>
      <c r="M1285" s="254" t="s">
        <v>19</v>
      </c>
      <c r="N1285" s="255" t="s">
        <v>43</v>
      </c>
      <c r="O1285" s="85"/>
      <c r="P1285" s="214">
        <f>O1285*H1285</f>
        <v>0</v>
      </c>
      <c r="Q1285" s="214">
        <v>0.00106</v>
      </c>
      <c r="R1285" s="214">
        <f>Q1285*H1285</f>
        <v>0.02332</v>
      </c>
      <c r="S1285" s="214">
        <v>0</v>
      </c>
      <c r="T1285" s="215">
        <f>S1285*H1285</f>
        <v>0</v>
      </c>
      <c r="U1285" s="39"/>
      <c r="V1285" s="39"/>
      <c r="W1285" s="39"/>
      <c r="X1285" s="39"/>
      <c r="Y1285" s="39"/>
      <c r="Z1285" s="39"/>
      <c r="AA1285" s="39"/>
      <c r="AB1285" s="39"/>
      <c r="AC1285" s="39"/>
      <c r="AD1285" s="39"/>
      <c r="AE1285" s="39"/>
      <c r="AR1285" s="216" t="s">
        <v>334</v>
      </c>
      <c r="AT1285" s="216" t="s">
        <v>414</v>
      </c>
      <c r="AU1285" s="216" t="s">
        <v>82</v>
      </c>
      <c r="AY1285" s="18" t="s">
        <v>128</v>
      </c>
      <c r="BE1285" s="217">
        <f>IF(N1285="základní",J1285,0)</f>
        <v>0</v>
      </c>
      <c r="BF1285" s="217">
        <f>IF(N1285="snížená",J1285,0)</f>
        <v>0</v>
      </c>
      <c r="BG1285" s="217">
        <f>IF(N1285="zákl. přenesená",J1285,0)</f>
        <v>0</v>
      </c>
      <c r="BH1285" s="217">
        <f>IF(N1285="sníž. přenesená",J1285,0)</f>
        <v>0</v>
      </c>
      <c r="BI1285" s="217">
        <f>IF(N1285="nulová",J1285,0)</f>
        <v>0</v>
      </c>
      <c r="BJ1285" s="18" t="s">
        <v>80</v>
      </c>
      <c r="BK1285" s="217">
        <f>ROUND(I1285*H1285,2)</f>
        <v>0</v>
      </c>
      <c r="BL1285" s="18" t="s">
        <v>230</v>
      </c>
      <c r="BM1285" s="216" t="s">
        <v>2520</v>
      </c>
    </row>
    <row r="1286" s="2" customFormat="1" ht="16.5" customHeight="1">
      <c r="A1286" s="39"/>
      <c r="B1286" s="40"/>
      <c r="C1286" s="205" t="s">
        <v>2521</v>
      </c>
      <c r="D1286" s="205" t="s">
        <v>130</v>
      </c>
      <c r="E1286" s="206" t="s">
        <v>2522</v>
      </c>
      <c r="F1286" s="207" t="s">
        <v>2523</v>
      </c>
      <c r="G1286" s="208" t="s">
        <v>133</v>
      </c>
      <c r="H1286" s="209">
        <v>2.4980000000000002</v>
      </c>
      <c r="I1286" s="210"/>
      <c r="J1286" s="211">
        <f>ROUND(I1286*H1286,2)</f>
        <v>0</v>
      </c>
      <c r="K1286" s="207" t="s">
        <v>134</v>
      </c>
      <c r="L1286" s="45"/>
      <c r="M1286" s="212" t="s">
        <v>19</v>
      </c>
      <c r="N1286" s="213" t="s">
        <v>43</v>
      </c>
      <c r="O1286" s="85"/>
      <c r="P1286" s="214">
        <f>O1286*H1286</f>
        <v>0</v>
      </c>
      <c r="Q1286" s="214">
        <v>0</v>
      </c>
      <c r="R1286" s="214">
        <f>Q1286*H1286</f>
        <v>0</v>
      </c>
      <c r="S1286" s="214">
        <v>0</v>
      </c>
      <c r="T1286" s="215">
        <f>S1286*H1286</f>
        <v>0</v>
      </c>
      <c r="U1286" s="39"/>
      <c r="V1286" s="39"/>
      <c r="W1286" s="39"/>
      <c r="X1286" s="39"/>
      <c r="Y1286" s="39"/>
      <c r="Z1286" s="39"/>
      <c r="AA1286" s="39"/>
      <c r="AB1286" s="39"/>
      <c r="AC1286" s="39"/>
      <c r="AD1286" s="39"/>
      <c r="AE1286" s="39"/>
      <c r="AR1286" s="216" t="s">
        <v>230</v>
      </c>
      <c r="AT1286" s="216" t="s">
        <v>130</v>
      </c>
      <c r="AU1286" s="216" t="s">
        <v>82</v>
      </c>
      <c r="AY1286" s="18" t="s">
        <v>128</v>
      </c>
      <c r="BE1286" s="217">
        <f>IF(N1286="základní",J1286,0)</f>
        <v>0</v>
      </c>
      <c r="BF1286" s="217">
        <f>IF(N1286="snížená",J1286,0)</f>
        <v>0</v>
      </c>
      <c r="BG1286" s="217">
        <f>IF(N1286="zákl. přenesená",J1286,0)</f>
        <v>0</v>
      </c>
      <c r="BH1286" s="217">
        <f>IF(N1286="sníž. přenesená",J1286,0)</f>
        <v>0</v>
      </c>
      <c r="BI1286" s="217">
        <f>IF(N1286="nulová",J1286,0)</f>
        <v>0</v>
      </c>
      <c r="BJ1286" s="18" t="s">
        <v>80</v>
      </c>
      <c r="BK1286" s="217">
        <f>ROUND(I1286*H1286,2)</f>
        <v>0</v>
      </c>
      <c r="BL1286" s="18" t="s">
        <v>230</v>
      </c>
      <c r="BM1286" s="216" t="s">
        <v>2524</v>
      </c>
    </row>
    <row r="1287" s="2" customFormat="1">
      <c r="A1287" s="39"/>
      <c r="B1287" s="40"/>
      <c r="C1287" s="41"/>
      <c r="D1287" s="218" t="s">
        <v>137</v>
      </c>
      <c r="E1287" s="41"/>
      <c r="F1287" s="219" t="s">
        <v>2525</v>
      </c>
      <c r="G1287" s="41"/>
      <c r="H1287" s="41"/>
      <c r="I1287" s="220"/>
      <c r="J1287" s="41"/>
      <c r="K1287" s="41"/>
      <c r="L1287" s="45"/>
      <c r="M1287" s="221"/>
      <c r="N1287" s="222"/>
      <c r="O1287" s="85"/>
      <c r="P1287" s="85"/>
      <c r="Q1287" s="85"/>
      <c r="R1287" s="85"/>
      <c r="S1287" s="85"/>
      <c r="T1287" s="86"/>
      <c r="U1287" s="39"/>
      <c r="V1287" s="39"/>
      <c r="W1287" s="39"/>
      <c r="X1287" s="39"/>
      <c r="Y1287" s="39"/>
      <c r="Z1287" s="39"/>
      <c r="AA1287" s="39"/>
      <c r="AB1287" s="39"/>
      <c r="AC1287" s="39"/>
      <c r="AD1287" s="39"/>
      <c r="AE1287" s="39"/>
      <c r="AT1287" s="18" t="s">
        <v>137</v>
      </c>
      <c r="AU1287" s="18" t="s">
        <v>82</v>
      </c>
    </row>
    <row r="1288" s="13" customFormat="1">
      <c r="A1288" s="13"/>
      <c r="B1288" s="223"/>
      <c r="C1288" s="224"/>
      <c r="D1288" s="225" t="s">
        <v>139</v>
      </c>
      <c r="E1288" s="226" t="s">
        <v>19</v>
      </c>
      <c r="F1288" s="227" t="s">
        <v>2526</v>
      </c>
      <c r="G1288" s="224"/>
      <c r="H1288" s="228">
        <v>2.4980000000000002</v>
      </c>
      <c r="I1288" s="229"/>
      <c r="J1288" s="224"/>
      <c r="K1288" s="224"/>
      <c r="L1288" s="230"/>
      <c r="M1288" s="231"/>
      <c r="N1288" s="232"/>
      <c r="O1288" s="232"/>
      <c r="P1288" s="232"/>
      <c r="Q1288" s="232"/>
      <c r="R1288" s="232"/>
      <c r="S1288" s="232"/>
      <c r="T1288" s="23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4" t="s">
        <v>139</v>
      </c>
      <c r="AU1288" s="234" t="s">
        <v>82</v>
      </c>
      <c r="AV1288" s="13" t="s">
        <v>82</v>
      </c>
      <c r="AW1288" s="13" t="s">
        <v>34</v>
      </c>
      <c r="AX1288" s="13" t="s">
        <v>80</v>
      </c>
      <c r="AY1288" s="234" t="s">
        <v>128</v>
      </c>
    </row>
    <row r="1289" s="2" customFormat="1" ht="16.5" customHeight="1">
      <c r="A1289" s="39"/>
      <c r="B1289" s="40"/>
      <c r="C1289" s="246" t="s">
        <v>2527</v>
      </c>
      <c r="D1289" s="246" t="s">
        <v>414</v>
      </c>
      <c r="E1289" s="247" t="s">
        <v>2528</v>
      </c>
      <c r="F1289" s="248" t="s">
        <v>2529</v>
      </c>
      <c r="G1289" s="249" t="s">
        <v>133</v>
      </c>
      <c r="H1289" s="250">
        <v>2.4980000000000002</v>
      </c>
      <c r="I1289" s="251"/>
      <c r="J1289" s="252">
        <f>ROUND(I1289*H1289,2)</f>
        <v>0</v>
      </c>
      <c r="K1289" s="248" t="s">
        <v>134</v>
      </c>
      <c r="L1289" s="253"/>
      <c r="M1289" s="254" t="s">
        <v>19</v>
      </c>
      <c r="N1289" s="255" t="s">
        <v>43</v>
      </c>
      <c r="O1289" s="85"/>
      <c r="P1289" s="214">
        <f>O1289*H1289</f>
        <v>0</v>
      </c>
      <c r="Q1289" s="214">
        <v>0.0012999999999999999</v>
      </c>
      <c r="R1289" s="214">
        <f>Q1289*H1289</f>
        <v>0.0032474000000000001</v>
      </c>
      <c r="S1289" s="214">
        <v>0</v>
      </c>
      <c r="T1289" s="215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16" t="s">
        <v>334</v>
      </c>
      <c r="AT1289" s="216" t="s">
        <v>414</v>
      </c>
      <c r="AU1289" s="216" t="s">
        <v>82</v>
      </c>
      <c r="AY1289" s="18" t="s">
        <v>128</v>
      </c>
      <c r="BE1289" s="217">
        <f>IF(N1289="základní",J1289,0)</f>
        <v>0</v>
      </c>
      <c r="BF1289" s="217">
        <f>IF(N1289="snížená",J1289,0)</f>
        <v>0</v>
      </c>
      <c r="BG1289" s="217">
        <f>IF(N1289="zákl. přenesená",J1289,0)</f>
        <v>0</v>
      </c>
      <c r="BH1289" s="217">
        <f>IF(N1289="sníž. přenesená",J1289,0)</f>
        <v>0</v>
      </c>
      <c r="BI1289" s="217">
        <f>IF(N1289="nulová",J1289,0)</f>
        <v>0</v>
      </c>
      <c r="BJ1289" s="18" t="s">
        <v>80</v>
      </c>
      <c r="BK1289" s="217">
        <f>ROUND(I1289*H1289,2)</f>
        <v>0</v>
      </c>
      <c r="BL1289" s="18" t="s">
        <v>230</v>
      </c>
      <c r="BM1289" s="216" t="s">
        <v>2530</v>
      </c>
    </row>
    <row r="1290" s="2" customFormat="1" ht="24.15" customHeight="1">
      <c r="A1290" s="39"/>
      <c r="B1290" s="40"/>
      <c r="C1290" s="205" t="s">
        <v>2531</v>
      </c>
      <c r="D1290" s="205" t="s">
        <v>130</v>
      </c>
      <c r="E1290" s="206" t="s">
        <v>2532</v>
      </c>
      <c r="F1290" s="207" t="s">
        <v>2533</v>
      </c>
      <c r="G1290" s="208" t="s">
        <v>426</v>
      </c>
      <c r="H1290" s="256"/>
      <c r="I1290" s="210"/>
      <c r="J1290" s="211">
        <f>ROUND(I1290*H1290,2)</f>
        <v>0</v>
      </c>
      <c r="K1290" s="207" t="s">
        <v>134</v>
      </c>
      <c r="L1290" s="45"/>
      <c r="M1290" s="212" t="s">
        <v>19</v>
      </c>
      <c r="N1290" s="213" t="s">
        <v>43</v>
      </c>
      <c r="O1290" s="85"/>
      <c r="P1290" s="214">
        <f>O1290*H1290</f>
        <v>0</v>
      </c>
      <c r="Q1290" s="214">
        <v>0</v>
      </c>
      <c r="R1290" s="214">
        <f>Q1290*H1290</f>
        <v>0</v>
      </c>
      <c r="S1290" s="214">
        <v>0</v>
      </c>
      <c r="T1290" s="215">
        <f>S1290*H1290</f>
        <v>0</v>
      </c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R1290" s="216" t="s">
        <v>230</v>
      </c>
      <c r="AT1290" s="216" t="s">
        <v>130</v>
      </c>
      <c r="AU1290" s="216" t="s">
        <v>82</v>
      </c>
      <c r="AY1290" s="18" t="s">
        <v>128</v>
      </c>
      <c r="BE1290" s="217">
        <f>IF(N1290="základní",J1290,0)</f>
        <v>0</v>
      </c>
      <c r="BF1290" s="217">
        <f>IF(N1290="snížená",J1290,0)</f>
        <v>0</v>
      </c>
      <c r="BG1290" s="217">
        <f>IF(N1290="zákl. přenesená",J1290,0)</f>
        <v>0</v>
      </c>
      <c r="BH1290" s="217">
        <f>IF(N1290="sníž. přenesená",J1290,0)</f>
        <v>0</v>
      </c>
      <c r="BI1290" s="217">
        <f>IF(N1290="nulová",J1290,0)</f>
        <v>0</v>
      </c>
      <c r="BJ1290" s="18" t="s">
        <v>80</v>
      </c>
      <c r="BK1290" s="217">
        <f>ROUND(I1290*H1290,2)</f>
        <v>0</v>
      </c>
      <c r="BL1290" s="18" t="s">
        <v>230</v>
      </c>
      <c r="BM1290" s="216" t="s">
        <v>2534</v>
      </c>
    </row>
    <row r="1291" s="2" customFormat="1">
      <c r="A1291" s="39"/>
      <c r="B1291" s="40"/>
      <c r="C1291" s="41"/>
      <c r="D1291" s="218" t="s">
        <v>137</v>
      </c>
      <c r="E1291" s="41"/>
      <c r="F1291" s="219" t="s">
        <v>2535</v>
      </c>
      <c r="G1291" s="41"/>
      <c r="H1291" s="41"/>
      <c r="I1291" s="220"/>
      <c r="J1291" s="41"/>
      <c r="K1291" s="41"/>
      <c r="L1291" s="45"/>
      <c r="M1291" s="221"/>
      <c r="N1291" s="222"/>
      <c r="O1291" s="85"/>
      <c r="P1291" s="85"/>
      <c r="Q1291" s="85"/>
      <c r="R1291" s="85"/>
      <c r="S1291" s="85"/>
      <c r="T1291" s="86"/>
      <c r="U1291" s="39"/>
      <c r="V1291" s="39"/>
      <c r="W1291" s="39"/>
      <c r="X1291" s="39"/>
      <c r="Y1291" s="39"/>
      <c r="Z1291" s="39"/>
      <c r="AA1291" s="39"/>
      <c r="AB1291" s="39"/>
      <c r="AC1291" s="39"/>
      <c r="AD1291" s="39"/>
      <c r="AE1291" s="39"/>
      <c r="AT1291" s="18" t="s">
        <v>137</v>
      </c>
      <c r="AU1291" s="18" t="s">
        <v>82</v>
      </c>
    </row>
    <row r="1292" s="12" customFormat="1" ht="25.92" customHeight="1">
      <c r="A1292" s="12"/>
      <c r="B1292" s="189"/>
      <c r="C1292" s="190"/>
      <c r="D1292" s="191" t="s">
        <v>71</v>
      </c>
      <c r="E1292" s="192" t="s">
        <v>2536</v>
      </c>
      <c r="F1292" s="192" t="s">
        <v>2537</v>
      </c>
      <c r="G1292" s="190"/>
      <c r="H1292" s="190"/>
      <c r="I1292" s="193"/>
      <c r="J1292" s="194">
        <f>BK1292</f>
        <v>0</v>
      </c>
      <c r="K1292" s="190"/>
      <c r="L1292" s="195"/>
      <c r="M1292" s="196"/>
      <c r="N1292" s="197"/>
      <c r="O1292" s="197"/>
      <c r="P1292" s="198">
        <f>SUM(P1293:P1295)</f>
        <v>0</v>
      </c>
      <c r="Q1292" s="197"/>
      <c r="R1292" s="198">
        <f>SUM(R1293:R1295)</f>
        <v>0</v>
      </c>
      <c r="S1292" s="197"/>
      <c r="T1292" s="199">
        <f>SUM(T1293:T1295)</f>
        <v>0</v>
      </c>
      <c r="U1292" s="12"/>
      <c r="V1292" s="12"/>
      <c r="W1292" s="12"/>
      <c r="X1292" s="12"/>
      <c r="Y1292" s="12"/>
      <c r="Z1292" s="12"/>
      <c r="AA1292" s="12"/>
      <c r="AB1292" s="12"/>
      <c r="AC1292" s="12"/>
      <c r="AD1292" s="12"/>
      <c r="AE1292" s="12"/>
      <c r="AR1292" s="200" t="s">
        <v>135</v>
      </c>
      <c r="AT1292" s="201" t="s">
        <v>71</v>
      </c>
      <c r="AU1292" s="201" t="s">
        <v>72</v>
      </c>
      <c r="AY1292" s="200" t="s">
        <v>128</v>
      </c>
      <c r="BK1292" s="202">
        <f>SUM(BK1293:BK1295)</f>
        <v>0</v>
      </c>
    </row>
    <row r="1293" s="2" customFormat="1" ht="24.15" customHeight="1">
      <c r="A1293" s="39"/>
      <c r="B1293" s="40"/>
      <c r="C1293" s="205" t="s">
        <v>2538</v>
      </c>
      <c r="D1293" s="205" t="s">
        <v>130</v>
      </c>
      <c r="E1293" s="206" t="s">
        <v>2539</v>
      </c>
      <c r="F1293" s="207" t="s">
        <v>2540</v>
      </c>
      <c r="G1293" s="208" t="s">
        <v>1014</v>
      </c>
      <c r="H1293" s="209">
        <v>300</v>
      </c>
      <c r="I1293" s="210"/>
      <c r="J1293" s="211">
        <f>ROUND(I1293*H1293,2)</f>
        <v>0</v>
      </c>
      <c r="K1293" s="207" t="s">
        <v>134</v>
      </c>
      <c r="L1293" s="45"/>
      <c r="M1293" s="212" t="s">
        <v>19</v>
      </c>
      <c r="N1293" s="213" t="s">
        <v>43</v>
      </c>
      <c r="O1293" s="85"/>
      <c r="P1293" s="214">
        <f>O1293*H1293</f>
        <v>0</v>
      </c>
      <c r="Q1293" s="214">
        <v>0</v>
      </c>
      <c r="R1293" s="214">
        <f>Q1293*H1293</f>
        <v>0</v>
      </c>
      <c r="S1293" s="214">
        <v>0</v>
      </c>
      <c r="T1293" s="215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16" t="s">
        <v>2541</v>
      </c>
      <c r="AT1293" s="216" t="s">
        <v>130</v>
      </c>
      <c r="AU1293" s="216" t="s">
        <v>80</v>
      </c>
      <c r="AY1293" s="18" t="s">
        <v>128</v>
      </c>
      <c r="BE1293" s="217">
        <f>IF(N1293="základní",J1293,0)</f>
        <v>0</v>
      </c>
      <c r="BF1293" s="217">
        <f>IF(N1293="snížená",J1293,0)</f>
        <v>0</v>
      </c>
      <c r="BG1293" s="217">
        <f>IF(N1293="zákl. přenesená",J1293,0)</f>
        <v>0</v>
      </c>
      <c r="BH1293" s="217">
        <f>IF(N1293="sníž. přenesená",J1293,0)</f>
        <v>0</v>
      </c>
      <c r="BI1293" s="217">
        <f>IF(N1293="nulová",J1293,0)</f>
        <v>0</v>
      </c>
      <c r="BJ1293" s="18" t="s">
        <v>80</v>
      </c>
      <c r="BK1293" s="217">
        <f>ROUND(I1293*H1293,2)</f>
        <v>0</v>
      </c>
      <c r="BL1293" s="18" t="s">
        <v>2541</v>
      </c>
      <c r="BM1293" s="216" t="s">
        <v>2542</v>
      </c>
    </row>
    <row r="1294" s="2" customFormat="1">
      <c r="A1294" s="39"/>
      <c r="B1294" s="40"/>
      <c r="C1294" s="41"/>
      <c r="D1294" s="218" t="s">
        <v>137</v>
      </c>
      <c r="E1294" s="41"/>
      <c r="F1294" s="219" t="s">
        <v>2543</v>
      </c>
      <c r="G1294" s="41"/>
      <c r="H1294" s="41"/>
      <c r="I1294" s="220"/>
      <c r="J1294" s="41"/>
      <c r="K1294" s="41"/>
      <c r="L1294" s="45"/>
      <c r="M1294" s="221"/>
      <c r="N1294" s="222"/>
      <c r="O1294" s="85"/>
      <c r="P1294" s="85"/>
      <c r="Q1294" s="85"/>
      <c r="R1294" s="85"/>
      <c r="S1294" s="85"/>
      <c r="T1294" s="86"/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T1294" s="18" t="s">
        <v>137</v>
      </c>
      <c r="AU1294" s="18" t="s">
        <v>80</v>
      </c>
    </row>
    <row r="1295" s="13" customFormat="1">
      <c r="A1295" s="13"/>
      <c r="B1295" s="223"/>
      <c r="C1295" s="224"/>
      <c r="D1295" s="225" t="s">
        <v>139</v>
      </c>
      <c r="E1295" s="226" t="s">
        <v>19</v>
      </c>
      <c r="F1295" s="227" t="s">
        <v>2544</v>
      </c>
      <c r="G1295" s="224"/>
      <c r="H1295" s="228">
        <v>300</v>
      </c>
      <c r="I1295" s="229"/>
      <c r="J1295" s="224"/>
      <c r="K1295" s="224"/>
      <c r="L1295" s="230"/>
      <c r="M1295" s="231"/>
      <c r="N1295" s="232"/>
      <c r="O1295" s="232"/>
      <c r="P1295" s="232"/>
      <c r="Q1295" s="232"/>
      <c r="R1295" s="232"/>
      <c r="S1295" s="232"/>
      <c r="T1295" s="23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4" t="s">
        <v>139</v>
      </c>
      <c r="AU1295" s="234" t="s">
        <v>80</v>
      </c>
      <c r="AV1295" s="13" t="s">
        <v>82</v>
      </c>
      <c r="AW1295" s="13" t="s">
        <v>34</v>
      </c>
      <c r="AX1295" s="13" t="s">
        <v>80</v>
      </c>
      <c r="AY1295" s="234" t="s">
        <v>128</v>
      </c>
    </row>
    <row r="1296" s="12" customFormat="1" ht="25.92" customHeight="1">
      <c r="A1296" s="12"/>
      <c r="B1296" s="189"/>
      <c r="C1296" s="190"/>
      <c r="D1296" s="191" t="s">
        <v>71</v>
      </c>
      <c r="E1296" s="192" t="s">
        <v>2545</v>
      </c>
      <c r="F1296" s="192" t="s">
        <v>2546</v>
      </c>
      <c r="G1296" s="190"/>
      <c r="H1296" s="190"/>
      <c r="I1296" s="193"/>
      <c r="J1296" s="194">
        <f>BK1296</f>
        <v>0</v>
      </c>
      <c r="K1296" s="190"/>
      <c r="L1296" s="195"/>
      <c r="M1296" s="196"/>
      <c r="N1296" s="197"/>
      <c r="O1296" s="197"/>
      <c r="P1296" s="198">
        <f>SUM(P1297:P1300)</f>
        <v>0</v>
      </c>
      <c r="Q1296" s="197"/>
      <c r="R1296" s="198">
        <f>SUM(R1297:R1300)</f>
        <v>0</v>
      </c>
      <c r="S1296" s="197"/>
      <c r="T1296" s="199">
        <f>SUM(T1297:T1300)</f>
        <v>0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200" t="s">
        <v>135</v>
      </c>
      <c r="AT1296" s="201" t="s">
        <v>71</v>
      </c>
      <c r="AU1296" s="201" t="s">
        <v>72</v>
      </c>
      <c r="AY1296" s="200" t="s">
        <v>128</v>
      </c>
      <c r="BK1296" s="202">
        <f>SUM(BK1297:BK1300)</f>
        <v>0</v>
      </c>
    </row>
    <row r="1297" s="2" customFormat="1" ht="16.5" customHeight="1">
      <c r="A1297" s="39"/>
      <c r="B1297" s="40"/>
      <c r="C1297" s="205" t="s">
        <v>2547</v>
      </c>
      <c r="D1297" s="205" t="s">
        <v>130</v>
      </c>
      <c r="E1297" s="206" t="s">
        <v>2548</v>
      </c>
      <c r="F1297" s="207" t="s">
        <v>2549</v>
      </c>
      <c r="G1297" s="208" t="s">
        <v>192</v>
      </c>
      <c r="H1297" s="209">
        <v>1</v>
      </c>
      <c r="I1297" s="210"/>
      <c r="J1297" s="211">
        <f>ROUND(I1297*H1297,2)</f>
        <v>0</v>
      </c>
      <c r="K1297" s="207" t="s">
        <v>19</v>
      </c>
      <c r="L1297" s="45"/>
      <c r="M1297" s="212" t="s">
        <v>19</v>
      </c>
      <c r="N1297" s="213" t="s">
        <v>43</v>
      </c>
      <c r="O1297" s="85"/>
      <c r="P1297" s="214">
        <f>O1297*H1297</f>
        <v>0</v>
      </c>
      <c r="Q1297" s="214">
        <v>0</v>
      </c>
      <c r="R1297" s="214">
        <f>Q1297*H1297</f>
        <v>0</v>
      </c>
      <c r="S1297" s="214">
        <v>0</v>
      </c>
      <c r="T1297" s="215">
        <f>S1297*H1297</f>
        <v>0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16" t="s">
        <v>2541</v>
      </c>
      <c r="AT1297" s="216" t="s">
        <v>130</v>
      </c>
      <c r="AU1297" s="216" t="s">
        <v>80</v>
      </c>
      <c r="AY1297" s="18" t="s">
        <v>128</v>
      </c>
      <c r="BE1297" s="217">
        <f>IF(N1297="základní",J1297,0)</f>
        <v>0</v>
      </c>
      <c r="BF1297" s="217">
        <f>IF(N1297="snížená",J1297,0)</f>
        <v>0</v>
      </c>
      <c r="BG1297" s="217">
        <f>IF(N1297="zákl. přenesená",J1297,0)</f>
        <v>0</v>
      </c>
      <c r="BH1297" s="217">
        <f>IF(N1297="sníž. přenesená",J1297,0)</f>
        <v>0</v>
      </c>
      <c r="BI1297" s="217">
        <f>IF(N1297="nulová",J1297,0)</f>
        <v>0</v>
      </c>
      <c r="BJ1297" s="18" t="s">
        <v>80</v>
      </c>
      <c r="BK1297" s="217">
        <f>ROUND(I1297*H1297,2)</f>
        <v>0</v>
      </c>
      <c r="BL1297" s="18" t="s">
        <v>2541</v>
      </c>
      <c r="BM1297" s="216" t="s">
        <v>2550</v>
      </c>
    </row>
    <row r="1298" s="2" customFormat="1" ht="16.5" customHeight="1">
      <c r="A1298" s="39"/>
      <c r="B1298" s="40"/>
      <c r="C1298" s="205" t="s">
        <v>2551</v>
      </c>
      <c r="D1298" s="205" t="s">
        <v>130</v>
      </c>
      <c r="E1298" s="206" t="s">
        <v>2552</v>
      </c>
      <c r="F1298" s="207" t="s">
        <v>2553</v>
      </c>
      <c r="G1298" s="208" t="s">
        <v>192</v>
      </c>
      <c r="H1298" s="209">
        <v>1</v>
      </c>
      <c r="I1298" s="210"/>
      <c r="J1298" s="211">
        <f>ROUND(I1298*H1298,2)</f>
        <v>0</v>
      </c>
      <c r="K1298" s="207" t="s">
        <v>19</v>
      </c>
      <c r="L1298" s="45"/>
      <c r="M1298" s="212" t="s">
        <v>19</v>
      </c>
      <c r="N1298" s="213" t="s">
        <v>43</v>
      </c>
      <c r="O1298" s="85"/>
      <c r="P1298" s="214">
        <f>O1298*H1298</f>
        <v>0</v>
      </c>
      <c r="Q1298" s="214">
        <v>0</v>
      </c>
      <c r="R1298" s="214">
        <f>Q1298*H1298</f>
        <v>0</v>
      </c>
      <c r="S1298" s="214">
        <v>0</v>
      </c>
      <c r="T1298" s="215">
        <f>S1298*H1298</f>
        <v>0</v>
      </c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R1298" s="216" t="s">
        <v>2541</v>
      </c>
      <c r="AT1298" s="216" t="s">
        <v>130</v>
      </c>
      <c r="AU1298" s="216" t="s">
        <v>80</v>
      </c>
      <c r="AY1298" s="18" t="s">
        <v>128</v>
      </c>
      <c r="BE1298" s="217">
        <f>IF(N1298="základní",J1298,0)</f>
        <v>0</v>
      </c>
      <c r="BF1298" s="217">
        <f>IF(N1298="snížená",J1298,0)</f>
        <v>0</v>
      </c>
      <c r="BG1298" s="217">
        <f>IF(N1298="zákl. přenesená",J1298,0)</f>
        <v>0</v>
      </c>
      <c r="BH1298" s="217">
        <f>IF(N1298="sníž. přenesená",J1298,0)</f>
        <v>0</v>
      </c>
      <c r="BI1298" s="217">
        <f>IF(N1298="nulová",J1298,0)</f>
        <v>0</v>
      </c>
      <c r="BJ1298" s="18" t="s">
        <v>80</v>
      </c>
      <c r="BK1298" s="217">
        <f>ROUND(I1298*H1298,2)</f>
        <v>0</v>
      </c>
      <c r="BL1298" s="18" t="s">
        <v>2541</v>
      </c>
      <c r="BM1298" s="216" t="s">
        <v>2554</v>
      </c>
    </row>
    <row r="1299" s="2" customFormat="1" ht="16.5" customHeight="1">
      <c r="A1299" s="39"/>
      <c r="B1299" s="40"/>
      <c r="C1299" s="205" t="s">
        <v>2555</v>
      </c>
      <c r="D1299" s="205" t="s">
        <v>130</v>
      </c>
      <c r="E1299" s="206" t="s">
        <v>2556</v>
      </c>
      <c r="F1299" s="207" t="s">
        <v>2557</v>
      </c>
      <c r="G1299" s="208" t="s">
        <v>192</v>
      </c>
      <c r="H1299" s="209">
        <v>1</v>
      </c>
      <c r="I1299" s="210"/>
      <c r="J1299" s="211">
        <f>ROUND(I1299*H1299,2)</f>
        <v>0</v>
      </c>
      <c r="K1299" s="207" t="s">
        <v>19</v>
      </c>
      <c r="L1299" s="45"/>
      <c r="M1299" s="212" t="s">
        <v>19</v>
      </c>
      <c r="N1299" s="213" t="s">
        <v>43</v>
      </c>
      <c r="O1299" s="85"/>
      <c r="P1299" s="214">
        <f>O1299*H1299</f>
        <v>0</v>
      </c>
      <c r="Q1299" s="214">
        <v>0</v>
      </c>
      <c r="R1299" s="214">
        <f>Q1299*H1299</f>
        <v>0</v>
      </c>
      <c r="S1299" s="214">
        <v>0</v>
      </c>
      <c r="T1299" s="215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16" t="s">
        <v>2541</v>
      </c>
      <c r="AT1299" s="216" t="s">
        <v>130</v>
      </c>
      <c r="AU1299" s="216" t="s">
        <v>80</v>
      </c>
      <c r="AY1299" s="18" t="s">
        <v>128</v>
      </c>
      <c r="BE1299" s="217">
        <f>IF(N1299="základní",J1299,0)</f>
        <v>0</v>
      </c>
      <c r="BF1299" s="217">
        <f>IF(N1299="snížená",J1299,0)</f>
        <v>0</v>
      </c>
      <c r="BG1299" s="217">
        <f>IF(N1299="zákl. přenesená",J1299,0)</f>
        <v>0</v>
      </c>
      <c r="BH1299" s="217">
        <f>IF(N1299="sníž. přenesená",J1299,0)</f>
        <v>0</v>
      </c>
      <c r="BI1299" s="217">
        <f>IF(N1299="nulová",J1299,0)</f>
        <v>0</v>
      </c>
      <c r="BJ1299" s="18" t="s">
        <v>80</v>
      </c>
      <c r="BK1299" s="217">
        <f>ROUND(I1299*H1299,2)</f>
        <v>0</v>
      </c>
      <c r="BL1299" s="18" t="s">
        <v>2541</v>
      </c>
      <c r="BM1299" s="216" t="s">
        <v>2558</v>
      </c>
    </row>
    <row r="1300" s="2" customFormat="1" ht="16.5" customHeight="1">
      <c r="A1300" s="39"/>
      <c r="B1300" s="40"/>
      <c r="C1300" s="205" t="s">
        <v>2559</v>
      </c>
      <c r="D1300" s="205" t="s">
        <v>130</v>
      </c>
      <c r="E1300" s="206" t="s">
        <v>2560</v>
      </c>
      <c r="F1300" s="207" t="s">
        <v>2561</v>
      </c>
      <c r="G1300" s="208" t="s">
        <v>192</v>
      </c>
      <c r="H1300" s="209">
        <v>1</v>
      </c>
      <c r="I1300" s="210"/>
      <c r="J1300" s="211">
        <f>ROUND(I1300*H1300,2)</f>
        <v>0</v>
      </c>
      <c r="K1300" s="207" t="s">
        <v>19</v>
      </c>
      <c r="L1300" s="45"/>
      <c r="M1300" s="271" t="s">
        <v>19</v>
      </c>
      <c r="N1300" s="272" t="s">
        <v>43</v>
      </c>
      <c r="O1300" s="259"/>
      <c r="P1300" s="273">
        <f>O1300*H1300</f>
        <v>0</v>
      </c>
      <c r="Q1300" s="273">
        <v>0</v>
      </c>
      <c r="R1300" s="273">
        <f>Q1300*H1300</f>
        <v>0</v>
      </c>
      <c r="S1300" s="273">
        <v>0</v>
      </c>
      <c r="T1300" s="274">
        <f>S1300*H1300</f>
        <v>0</v>
      </c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R1300" s="216" t="s">
        <v>2541</v>
      </c>
      <c r="AT1300" s="216" t="s">
        <v>130</v>
      </c>
      <c r="AU1300" s="216" t="s">
        <v>80</v>
      </c>
      <c r="AY1300" s="18" t="s">
        <v>128</v>
      </c>
      <c r="BE1300" s="217">
        <f>IF(N1300="základní",J1300,0)</f>
        <v>0</v>
      </c>
      <c r="BF1300" s="217">
        <f>IF(N1300="snížená",J1300,0)</f>
        <v>0</v>
      </c>
      <c r="BG1300" s="217">
        <f>IF(N1300="zákl. přenesená",J1300,0)</f>
        <v>0</v>
      </c>
      <c r="BH1300" s="217">
        <f>IF(N1300="sníž. přenesená",J1300,0)</f>
        <v>0</v>
      </c>
      <c r="BI1300" s="217">
        <f>IF(N1300="nulová",J1300,0)</f>
        <v>0</v>
      </c>
      <c r="BJ1300" s="18" t="s">
        <v>80</v>
      </c>
      <c r="BK1300" s="217">
        <f>ROUND(I1300*H1300,2)</f>
        <v>0</v>
      </c>
      <c r="BL1300" s="18" t="s">
        <v>2541</v>
      </c>
      <c r="BM1300" s="216" t="s">
        <v>2562</v>
      </c>
    </row>
    <row r="1301" s="2" customFormat="1" ht="6.96" customHeight="1">
      <c r="A1301" s="39"/>
      <c r="B1301" s="60"/>
      <c r="C1301" s="61"/>
      <c r="D1301" s="61"/>
      <c r="E1301" s="61"/>
      <c r="F1301" s="61"/>
      <c r="G1301" s="61"/>
      <c r="H1301" s="61"/>
      <c r="I1301" s="61"/>
      <c r="J1301" s="61"/>
      <c r="K1301" s="61"/>
      <c r="L1301" s="45"/>
      <c r="M1301" s="39"/>
      <c r="O1301" s="39"/>
      <c r="P1301" s="39"/>
      <c r="Q1301" s="39"/>
      <c r="R1301" s="39"/>
      <c r="S1301" s="39"/>
      <c r="T1301" s="39"/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</row>
  </sheetData>
  <sheetProtection sheet="1" autoFilter="0" formatColumns="0" formatRows="0" objects="1" scenarios="1" spinCount="100000" saltValue="BvIPcINVja41216JORAey59zF4s3JOepO9kCdlc0mgQeyqzdpucbv+Heg5LaPRIvee0frbWKyY35T3y5XLGiPQ==" hashValue="xakqlbjb8OZnYPltiDmjveKn19HiBWxrmEkrMyVNYD/srPEbrAJ3cX1bufoU2K8GaQjApmNXkXpFw7uN1HvKeA==" algorithmName="SHA-512" password="CC35"/>
  <autoFilter ref="C110:K1300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hyperlinks>
    <hyperlink ref="F115" r:id="rId1" display="https://podminky.urs.cz/item/CS_URS_2022_02/181912112"/>
    <hyperlink ref="F118" r:id="rId2" display="https://podminky.urs.cz/item/CS_URS_2022_02/273321511"/>
    <hyperlink ref="F121" r:id="rId3" display="https://podminky.urs.cz/item/CS_URS_2022_02/273351121"/>
    <hyperlink ref="F124" r:id="rId4" display="https://podminky.urs.cz/item/CS_URS_2022_02/273351122"/>
    <hyperlink ref="F126" r:id="rId5" display="https://podminky.urs.cz/item/CS_URS_2022_02/273362021"/>
    <hyperlink ref="F130" r:id="rId6" display="https://podminky.urs.cz/item/CS_URS_2022_02/274321411"/>
    <hyperlink ref="F135" r:id="rId7" display="https://podminky.urs.cz/item/CS_URS_2022_02/274351121"/>
    <hyperlink ref="F138" r:id="rId8" display="https://podminky.urs.cz/item/CS_URS_2022_02/274351122"/>
    <hyperlink ref="F140" r:id="rId9" display="https://podminky.urs.cz/item/CS_URS_2022_02/274361821"/>
    <hyperlink ref="F147" r:id="rId10" display="https://podminky.urs.cz/item/CS_URS_2022_02/311234051"/>
    <hyperlink ref="F150" r:id="rId11" display="https://podminky.urs.cz/item/CS_URS_2022_02/311234111"/>
    <hyperlink ref="F153" r:id="rId12" display="https://podminky.urs.cz/item/CS_URS_2022_02/311236101"/>
    <hyperlink ref="F156" r:id="rId13" display="https://podminky.urs.cz/item/CS_URS_2022_02/311238803"/>
    <hyperlink ref="F159" r:id="rId14" display="https://podminky.urs.cz/item/CS_URS_2022_02/317168052"/>
    <hyperlink ref="F165" r:id="rId15" display="https://podminky.urs.cz/item/CS_URS_2022_02/317168053"/>
    <hyperlink ref="F170" r:id="rId16" display="https://podminky.urs.cz/item/CS_URS_2022_02/317168056"/>
    <hyperlink ref="F173" r:id="rId17" display="https://podminky.urs.cz/item/CS_URS_2022_02/317234410"/>
    <hyperlink ref="F179" r:id="rId18" display="https://podminky.urs.cz/item/CS_URS_2022_02/317998143"/>
    <hyperlink ref="F185" r:id="rId19" display="https://podminky.urs.cz/item/CS_URS_2022_02/411121232"/>
    <hyperlink ref="F200" r:id="rId20" display="https://podminky.urs.cz/item/CS_URS_2022_02/417321515"/>
    <hyperlink ref="F206" r:id="rId21" display="https://podminky.urs.cz/item/CS_URS_2022_02/417351115"/>
    <hyperlink ref="F212" r:id="rId22" display="https://podminky.urs.cz/item/CS_URS_2022_02/417351116"/>
    <hyperlink ref="F214" r:id="rId23" display="https://podminky.urs.cz/item/CS_URS_2022_02/417361821"/>
    <hyperlink ref="F221" r:id="rId24" display="https://podminky.urs.cz/item/CS_URS_2022_02/430321212"/>
    <hyperlink ref="F224" r:id="rId25" display="https://podminky.urs.cz/item/CS_URS_2022_02/430361821"/>
    <hyperlink ref="F228" r:id="rId26" display="https://podminky.urs.cz/item/CS_URS_2022_02/434351141"/>
    <hyperlink ref="F231" r:id="rId27" display="https://podminky.urs.cz/item/CS_URS_2022_02/434351142"/>
    <hyperlink ref="F234" r:id="rId28" display="https://podminky.urs.cz/item/CS_URS_2022_02/564760001"/>
    <hyperlink ref="F237" r:id="rId29" display="https://podminky.urs.cz/item/CS_URS_2022_02/596211110"/>
    <hyperlink ref="F243" r:id="rId30" display="https://podminky.urs.cz/item/CS_URS_2022_02/612131121"/>
    <hyperlink ref="F251" r:id="rId31" display="https://podminky.urs.cz/item/CS_URS_2022_02/612321141"/>
    <hyperlink ref="F259" r:id="rId32" display="https://podminky.urs.cz/item/CS_URS_2022_02/612325302"/>
    <hyperlink ref="F262" r:id="rId33" display="https://podminky.urs.cz/item/CS_URS_2022_02/612325419"/>
    <hyperlink ref="F265" r:id="rId34" display="https://podminky.urs.cz/item/CS_URS_2022_02/619996117"/>
    <hyperlink ref="F268" r:id="rId35" display="https://podminky.urs.cz/item/CS_URS_2022_02/619996145"/>
    <hyperlink ref="F271" r:id="rId36" display="https://podminky.urs.cz/item/CS_URS_2022_02/621211012"/>
    <hyperlink ref="F276" r:id="rId37" display="https://podminky.urs.cz/item/CS_URS_2022_02/622131121"/>
    <hyperlink ref="F279" r:id="rId38" display="https://podminky.urs.cz/item/CS_URS_2022_02/622142001"/>
    <hyperlink ref="F285" r:id="rId39" display="https://podminky.urs.cz/item/CS_URS_2022_02/622151011"/>
    <hyperlink ref="F290" r:id="rId40" display="https://podminky.urs.cz/item/CS_URS_2022_02/622221021"/>
    <hyperlink ref="F295" r:id="rId41" display="https://podminky.urs.cz/item/CS_URS_2022_02/622212051"/>
    <hyperlink ref="F306" r:id="rId42" display="https://podminky.urs.cz/item/CS_URS_2022_02/622252001"/>
    <hyperlink ref="F311" r:id="rId43" display="https://podminky.urs.cz/item/CS_URS_2022_02/622252002"/>
    <hyperlink ref="F322" r:id="rId44" display="https://podminky.urs.cz/item/CS_URS_2022_02/622326359"/>
    <hyperlink ref="F325" r:id="rId45" display="https://podminky.urs.cz/item/CS_URS_2022_02/622521012"/>
    <hyperlink ref="F330" r:id="rId46" display="https://podminky.urs.cz/item/CS_URS_2022_02/629991011"/>
    <hyperlink ref="F333" r:id="rId47" display="https://podminky.urs.cz/item/CS_URS_2022_02/631311113"/>
    <hyperlink ref="F336" r:id="rId48" display="https://podminky.urs.cz/item/CS_URS_2022_02/631311114"/>
    <hyperlink ref="F339" r:id="rId49" display="https://podminky.urs.cz/item/CS_URS_2022_02/631319011"/>
    <hyperlink ref="F344" r:id="rId50" display="https://podminky.urs.cz/item/CS_URS_2022_02/631319171"/>
    <hyperlink ref="F349" r:id="rId51" display="https://podminky.urs.cz/item/CS_URS_2022_02/631362021"/>
    <hyperlink ref="F355" r:id="rId52" display="https://podminky.urs.cz/item/CS_URS_2022_02/634112113"/>
    <hyperlink ref="F361" r:id="rId53" display="https://podminky.urs.cz/item/CS_URS_2022_02/941211111"/>
    <hyperlink ref="F364" r:id="rId54" display="https://podminky.urs.cz/item/CS_URS_2022_02/941211112"/>
    <hyperlink ref="F367" r:id="rId55" display="https://podminky.urs.cz/item/CS_URS_2022_02/941211211"/>
    <hyperlink ref="F372" r:id="rId56" display="https://podminky.urs.cz/item/CS_URS_2022_02/941211811"/>
    <hyperlink ref="F374" r:id="rId57" display="https://podminky.urs.cz/item/CS_URS_2022_02/941211812"/>
    <hyperlink ref="F376" r:id="rId58" display="https://podminky.urs.cz/item/CS_URS_2022_02/942322111"/>
    <hyperlink ref="F379" r:id="rId59" display="https://podminky.urs.cz/item/CS_URS_2022_02/942322211"/>
    <hyperlink ref="F382" r:id="rId60" display="https://podminky.urs.cz/item/CS_URS_2022_02/942322811"/>
    <hyperlink ref="F384" r:id="rId61" display="https://podminky.urs.cz/item/CS_URS_2022_02/945421112"/>
    <hyperlink ref="F387" r:id="rId62" display="https://podminky.urs.cz/item/CS_URS_2022_02/949101112"/>
    <hyperlink ref="F390" r:id="rId63" display="https://podminky.urs.cz/item/CS_URS_2022_02/952901111"/>
    <hyperlink ref="F393" r:id="rId64" display="https://podminky.urs.cz/item/CS_URS_2022_02/953943211"/>
    <hyperlink ref="F396" r:id="rId65" display="https://podminky.urs.cz/item/CS_URS_2022_02/953961114"/>
    <hyperlink ref="F399" r:id="rId66" display="https://podminky.urs.cz/item/CS_URS_2022_02/953965133"/>
    <hyperlink ref="F402" r:id="rId67" display="https://podminky.urs.cz/item/CS_URS_2022_02/973031325"/>
    <hyperlink ref="F407" r:id="rId68" display="https://podminky.urs.cz/item/CS_URS_2022_02/997013154"/>
    <hyperlink ref="F409" r:id="rId69" display="https://podminky.urs.cz/item/CS_URS_2022_02/997013501"/>
    <hyperlink ref="F411" r:id="rId70" display="https://podminky.urs.cz/item/CS_URS_2022_02/997013509"/>
    <hyperlink ref="F414" r:id="rId71" display="https://podminky.urs.cz/item/CS_URS_2022_02/997013631"/>
    <hyperlink ref="F417" r:id="rId72" display="https://podminky.urs.cz/item/CS_URS_2022_02/998017003"/>
    <hyperlink ref="F421" r:id="rId73" display="https://podminky.urs.cz/item/CS_URS_2022_02/711111002"/>
    <hyperlink ref="F426" r:id="rId74" display="https://podminky.urs.cz/item/CS_URS_2022_02/711141559"/>
    <hyperlink ref="F431" r:id="rId75" display="https://podminky.urs.cz/item/CS_URS_2022_02/998711203"/>
    <hyperlink ref="F434" r:id="rId76" display="https://podminky.urs.cz/item/CS_URS_2022_02/713121111"/>
    <hyperlink ref="F439" r:id="rId77" display="https://podminky.urs.cz/item/CS_URS_2022_02/713121121"/>
    <hyperlink ref="F446" r:id="rId78" display="https://podminky.urs.cz/item/CS_URS_2022_02/713121122"/>
    <hyperlink ref="F451" r:id="rId79" display="https://podminky.urs.cz/item/CS_URS_2022_02/713131141"/>
    <hyperlink ref="F456" r:id="rId80" display="https://podminky.urs.cz/item/CS_URS_2022_02/713151111"/>
    <hyperlink ref="F479" r:id="rId81" display="https://podminky.urs.cz/item/CS_URS_2022_02/713191132"/>
    <hyperlink ref="F486" r:id="rId82" display="https://podminky.urs.cz/item/CS_URS_2022_02/998713203"/>
    <hyperlink ref="F505" r:id="rId83" display="https://podminky.urs.cz/item/CS_URS_2022_02/762081150"/>
    <hyperlink ref="F512" r:id="rId84" display="https://podminky.urs.cz/item/CS_URS_2022_02/762083121"/>
    <hyperlink ref="F520" r:id="rId85" display="https://podminky.urs.cz/item/CS_URS_2022_02/762332542"/>
    <hyperlink ref="F530" r:id="rId86" display="https://podminky.urs.cz/item/CS_URS_2022_02/762332543"/>
    <hyperlink ref="F536" r:id="rId87" display="https://podminky.urs.cz/item/CS_URS_2022_02/762332544"/>
    <hyperlink ref="F542" r:id="rId88" display="https://podminky.urs.cz/item/CS_URS_2022_02/762332641"/>
    <hyperlink ref="F548" r:id="rId89" display="https://podminky.urs.cz/item/CS_URS_2022_02/762332645"/>
    <hyperlink ref="F554" r:id="rId90" display="https://podminky.urs.cz/item/CS_URS_2022_02/762341042"/>
    <hyperlink ref="F557" r:id="rId91" display="https://podminky.urs.cz/item/CS_URS_2022_02/762341270"/>
    <hyperlink ref="F564" r:id="rId92" display="https://podminky.urs.cz/item/CS_URS_2022_02/762342214"/>
    <hyperlink ref="F570" r:id="rId93" display="https://podminky.urs.cz/item/CS_URS_2022_02/762342511"/>
    <hyperlink ref="F575" r:id="rId94" display="https://podminky.urs.cz/item/CS_URS_2022_02/762395000"/>
    <hyperlink ref="F588" r:id="rId95" display="https://podminky.urs.cz/item/CS_URS_2022_02/762511145"/>
    <hyperlink ref="F591" r:id="rId96" display="https://podminky.urs.cz/item/CS_URS_2022_02/762511277"/>
    <hyperlink ref="F594" r:id="rId97" display="https://podminky.urs.cz/item/CS_URS_2022_02/762511264"/>
    <hyperlink ref="F597" r:id="rId98" display="https://podminky.urs.cz/item/CS_URS_2022_02/762512261"/>
    <hyperlink ref="F608" r:id="rId99" display="https://podminky.urs.cz/item/CS_URS_2022_02/762595001"/>
    <hyperlink ref="F614" r:id="rId100" display="https://podminky.urs.cz/item/CS_URS_2022_02/998762203"/>
    <hyperlink ref="F617" r:id="rId101" display="https://podminky.urs.cz/item/CS_URS_2022_02/763111314"/>
    <hyperlink ref="F620" r:id="rId102" display="https://podminky.urs.cz/item/CS_URS_2022_02/763111333"/>
    <hyperlink ref="F623" r:id="rId103" display="https://podminky.urs.cz/item/CS_URS_2022_02/763121411"/>
    <hyperlink ref="F626" r:id="rId104" display="https://podminky.urs.cz/item/CS_URS_2022_02/763121415"/>
    <hyperlink ref="F629" r:id="rId105" display="https://podminky.urs.cz/item/CS_URS_2022_02/763121422"/>
    <hyperlink ref="F634" r:id="rId106" display="https://podminky.urs.cz/item/CS_URS_2022_02/763131431"/>
    <hyperlink ref="F641" r:id="rId107" display="https://podminky.urs.cz/item/CS_URS_2022_02/763131751"/>
    <hyperlink ref="F646" r:id="rId108" display="https://podminky.urs.cz/item/CS_URS_2022_02/763132121"/>
    <hyperlink ref="F649" r:id="rId109" display="https://podminky.urs.cz/item/CS_URS_2022_02/763158115"/>
    <hyperlink ref="F652" r:id="rId110" display="https://podminky.urs.cz/item/CS_URS_2022_02/763158118"/>
    <hyperlink ref="F656" r:id="rId111" display="https://podminky.urs.cz/item/CS_URS_2022_02/763161751"/>
    <hyperlink ref="F659" r:id="rId112" display="https://podminky.urs.cz/item/CS_URS_2022_02/763181311"/>
    <hyperlink ref="F666" r:id="rId113" display="https://podminky.urs.cz/item/CS_URS_2022_02/763182411"/>
    <hyperlink ref="F671" r:id="rId114" display="https://podminky.urs.cz/item/CS_URS_2022_02/763264542"/>
    <hyperlink ref="F674" r:id="rId115" display="https://podminky.urs.cz/item/CS_URS_2022_02/763782213"/>
    <hyperlink ref="F686" r:id="rId116" display="https://podminky.urs.cz/item/CS_URS_2022_02/998763403"/>
    <hyperlink ref="F689" r:id="rId117" display="https://podminky.urs.cz/item/CS_URS_2022_02/764002414"/>
    <hyperlink ref="F696" r:id="rId118" display="https://podminky.urs.cz/item/CS_URS_2022_02/764131403"/>
    <hyperlink ref="F701" r:id="rId119" display="https://podminky.urs.cz/item/CS_URS_2022_02/764131491"/>
    <hyperlink ref="F706" r:id="rId120" display="https://podminky.urs.cz/item/CS_URS_2022_02/764231466"/>
    <hyperlink ref="F711" r:id="rId121" display="https://podminky.urs.cz/item/CS_URS_2022_02/764232403"/>
    <hyperlink ref="F714" r:id="rId122" display="https://podminky.urs.cz/item/CS_URS_2022_02/764232437"/>
    <hyperlink ref="F717" r:id="rId123" display="https://podminky.urs.cz/item/CS_URS_2022_02/764235406"/>
    <hyperlink ref="F722" r:id="rId124" display="https://podminky.urs.cz/item/CS_URS_2022_02/764235411"/>
    <hyperlink ref="F725" r:id="rId125" display="https://podminky.urs.cz/item/CS_URS_2022_02/764246404"/>
    <hyperlink ref="F730" r:id="rId126" display="https://podminky.urs.cz/item/CS_URS_2022_02/764331413"/>
    <hyperlink ref="F735" r:id="rId127" display="https://podminky.urs.cz/item/CS_URS_2022_02/764531404"/>
    <hyperlink ref="F738" r:id="rId128" display="https://podminky.urs.cz/item/CS_URS_2022_02/764531446"/>
    <hyperlink ref="F741" r:id="rId129" display="https://podminky.urs.cz/item/CS_URS_2022_02/764533412"/>
    <hyperlink ref="F744" r:id="rId130" display="https://podminky.urs.cz/item/CS_URS_2022_02/764538424"/>
    <hyperlink ref="F749" r:id="rId131" display="https://podminky.urs.cz/item/CS_URS_2022_02/998764203"/>
    <hyperlink ref="F752" r:id="rId132" display="https://podminky.urs.cz/item/CS_URS_2022_02/765111015"/>
    <hyperlink ref="F766" r:id="rId133" display="https://podminky.urs.cz/item/CS_URS_2022_02/765111201"/>
    <hyperlink ref="F771" r:id="rId134" display="https://podminky.urs.cz/item/CS_URS_2022_02/765111253"/>
    <hyperlink ref="F776" r:id="rId135" display="https://podminky.urs.cz/item/CS_URS_2022_02/765111403"/>
    <hyperlink ref="F779" r:id="rId136" display="https://podminky.urs.cz/item/CS_URS_2022_02/765111404"/>
    <hyperlink ref="F782" r:id="rId137" display="https://podminky.urs.cz/item/CS_URS_2022_02/765111503"/>
    <hyperlink ref="F785" r:id="rId138" display="https://podminky.urs.cz/item/CS_URS_2022_02/765115302"/>
    <hyperlink ref="F789" r:id="rId139" display="https://podminky.urs.cz/item/CS_URS_2022_02/765115351"/>
    <hyperlink ref="F793" r:id="rId140" display="https://podminky.urs.cz/item/CS_URS_2022_02/765115352"/>
    <hyperlink ref="F797" r:id="rId141" display="https://podminky.urs.cz/item/CS_URS_2022_02/765115401"/>
    <hyperlink ref="F802" r:id="rId142" display="https://podminky.urs.cz/item/CS_URS_2022_02/765115421"/>
    <hyperlink ref="F805" r:id="rId143" display="https://podminky.urs.cz/item/CS_URS_2022_02/765191001"/>
    <hyperlink ref="F810" r:id="rId144" display="https://podminky.urs.cz/item/CS_URS_2022_02/765191021"/>
    <hyperlink ref="F818" r:id="rId145" display="https://podminky.urs.cz/item/CS_URS_2022_02/765191045"/>
    <hyperlink ref="F823" r:id="rId146" display="https://podminky.urs.cz/item/CS_URS_2022_02/765191051"/>
    <hyperlink ref="F826" r:id="rId147" display="https://podminky.urs.cz/item/CS_URS_2022_02/765191071"/>
    <hyperlink ref="F829" r:id="rId148" display="https://podminky.urs.cz/item/CS_URS_2022_02/765191091"/>
    <hyperlink ref="F832" r:id="rId149" display="https://podminky.urs.cz/item/CS_URS_2022_02/998765203"/>
    <hyperlink ref="F835" r:id="rId150" display="https://podminky.urs.cz/item/CS_URS_2022_02/766231113"/>
    <hyperlink ref="F839" r:id="rId151" display="https://podminky.urs.cz/item/CS_URS_2022_02/766671023"/>
    <hyperlink ref="F846" r:id="rId152" display="https://podminky.urs.cz/item/CS_URS_2022_02/766671026"/>
    <hyperlink ref="F859" r:id="rId153" display="https://podminky.urs.cz/item/CS_URS_2022_02/766694112"/>
    <hyperlink ref="F865" r:id="rId154" display="https://podminky.urs.cz/item/CS_URS_2022_02/766694113"/>
    <hyperlink ref="F894" r:id="rId155" display="https://podminky.urs.cz/item/CS_URS_2022_02/998766203"/>
    <hyperlink ref="F897" r:id="rId156" display="https://podminky.urs.cz/item/CS_URS_2022_02/767610127"/>
    <hyperlink ref="F901" r:id="rId157" display="https://podminky.urs.cz/item/CS_URS_2022_02/767610128"/>
    <hyperlink ref="F905" r:id="rId158" display="https://podminky.urs.cz/item/CS_URS_2022_02/767627306"/>
    <hyperlink ref="F911" r:id="rId159" display="https://podminky.urs.cz/item/CS_URS_2022_02/767627307"/>
    <hyperlink ref="F917" r:id="rId160" display="https://podminky.urs.cz/item/CS_URS_2022_02/767995113"/>
    <hyperlink ref="F928" r:id="rId161" display="https://podminky.urs.cz/item/CS_URS_2022_02/767995114"/>
    <hyperlink ref="F1002" r:id="rId162" display="https://podminky.urs.cz/item/CS_URS_2022_02/998767203"/>
    <hyperlink ref="F1005" r:id="rId163" display="https://podminky.urs.cz/item/CS_URS_2022_02/771111011"/>
    <hyperlink ref="F1011" r:id="rId164" display="https://podminky.urs.cz/item/CS_URS_2022_02/771111012"/>
    <hyperlink ref="F1014" r:id="rId165" display="https://podminky.urs.cz/item/CS_URS_2022_02/771121011"/>
    <hyperlink ref="F1021" r:id="rId166" display="https://podminky.urs.cz/item/CS_URS_2022_02/771151012"/>
    <hyperlink ref="F1027" r:id="rId167" display="https://podminky.urs.cz/item/CS_URS_2022_02/771161022"/>
    <hyperlink ref="F1032" r:id="rId168" display="https://podminky.urs.cz/item/CS_URS_2022_02/771274123"/>
    <hyperlink ref="F1038" r:id="rId169" display="https://podminky.urs.cz/item/CS_URS_2022_02/771274232"/>
    <hyperlink ref="F1044" r:id="rId170" display="https://podminky.urs.cz/item/CS_URS_2022_02/771474113"/>
    <hyperlink ref="F1051" r:id="rId171" display="https://podminky.urs.cz/item/CS_URS_2022_02/771474133"/>
    <hyperlink ref="F1056" r:id="rId172" display="https://podminky.urs.cz/item/CS_URS_2022_02/771574263"/>
    <hyperlink ref="F1064" r:id="rId173" display="https://podminky.urs.cz/item/CS_URS_2022_02/771591112"/>
    <hyperlink ref="F1069" r:id="rId174" display="https://podminky.urs.cz/item/CS_URS_2022_02/771591115"/>
    <hyperlink ref="F1077" r:id="rId175" display="https://podminky.urs.cz/item/CS_URS_2022_02/771591117"/>
    <hyperlink ref="F1083" r:id="rId176" display="https://podminky.urs.cz/item/CS_URS_2022_02/771591241"/>
    <hyperlink ref="F1086" r:id="rId177" display="https://podminky.urs.cz/item/CS_URS_2022_02/771591242"/>
    <hyperlink ref="F1089" r:id="rId178" display="https://podminky.urs.cz/item/CS_URS_2022_02/771591264"/>
    <hyperlink ref="F1092" r:id="rId179" display="https://podminky.urs.cz/item/CS_URS_2022_02/771592011"/>
    <hyperlink ref="F1099" r:id="rId180" display="https://podminky.urs.cz/item/CS_URS_2022_02/998771203"/>
    <hyperlink ref="F1102" r:id="rId181" display="https://podminky.urs.cz/item/CS_URS_2022_02/776111311"/>
    <hyperlink ref="F1105" r:id="rId182" display="https://podminky.urs.cz/item/CS_URS_2022_02/776121112"/>
    <hyperlink ref="F1108" r:id="rId183" display="https://podminky.urs.cz/item/CS_URS_2022_02/776141113"/>
    <hyperlink ref="F1111" r:id="rId184" display="https://podminky.urs.cz/item/CS_URS_2022_02/776221111"/>
    <hyperlink ref="F1116" r:id="rId185" display="https://podminky.urs.cz/item/CS_URS_2022_02/776411111"/>
    <hyperlink ref="F1121" r:id="rId186" display="https://podminky.urs.cz/item/CS_URS_2022_02/776991121"/>
    <hyperlink ref="F1124" r:id="rId187" display="https://podminky.urs.cz/item/CS_URS_2022_02/998776203"/>
    <hyperlink ref="F1127" r:id="rId188" display="https://podminky.urs.cz/item/CS_URS_2022_02/777111111"/>
    <hyperlink ref="F1130" r:id="rId189" display="https://podminky.urs.cz/item/CS_URS_2022_02/777131101"/>
    <hyperlink ref="F1133" r:id="rId190" display="https://podminky.urs.cz/item/CS_URS_2022_02/777511103"/>
    <hyperlink ref="F1136" r:id="rId191" display="https://podminky.urs.cz/item/CS_URS_2022_02/777611101"/>
    <hyperlink ref="F1139" r:id="rId192" display="https://podminky.urs.cz/item/CS_URS_2022_02/777911113"/>
    <hyperlink ref="F1142" r:id="rId193" display="https://podminky.urs.cz/item/CS_URS_2022_02/998777203"/>
    <hyperlink ref="F1145" r:id="rId194" display="https://podminky.urs.cz/item/CS_URS_2022_02/781111011"/>
    <hyperlink ref="F1150" r:id="rId195" display="https://podminky.urs.cz/item/CS_URS_2022_02/781121011"/>
    <hyperlink ref="F1155" r:id="rId196" display="https://podminky.urs.cz/item/CS_URS_2022_02/781474112"/>
    <hyperlink ref="F1162" r:id="rId197" display="https://podminky.urs.cz/item/CS_URS_2022_02/781477111"/>
    <hyperlink ref="F1167" r:id="rId198" display="https://podminky.urs.cz/item/CS_URS_2022_02/781494111"/>
    <hyperlink ref="F1172" r:id="rId199" display="https://podminky.urs.cz/item/CS_URS_2022_02/781495115"/>
    <hyperlink ref="F1175" r:id="rId200" display="https://podminky.urs.cz/item/CS_URS_2022_02/781495211"/>
    <hyperlink ref="F1180" r:id="rId201" display="https://podminky.urs.cz/item/CS_URS_2022_02/998781203"/>
    <hyperlink ref="F1183" r:id="rId202" display="https://podminky.urs.cz/item/CS_URS_2022_02/782132412"/>
    <hyperlink ref="F1188" r:id="rId203" display="https://podminky.urs.cz/item/CS_URS_2022_02/998782201"/>
    <hyperlink ref="F1191" r:id="rId204" display="https://podminky.urs.cz/item/CS_URS_2022_02/783301313"/>
    <hyperlink ref="F1204" r:id="rId205" display="https://podminky.urs.cz/item/CS_URS_2022_02/783301401"/>
    <hyperlink ref="F1217" r:id="rId206" display="https://podminky.urs.cz/item/CS_URS_2022_02/783314203"/>
    <hyperlink ref="F1231" r:id="rId207" display="https://podminky.urs.cz/item/CS_URS_2022_02/784111001"/>
    <hyperlink ref="F1248" r:id="rId208" display="https://podminky.urs.cz/item/CS_URS_2022_02/784181101"/>
    <hyperlink ref="F1265" r:id="rId209" display="https://podminky.urs.cz/item/CS_URS_2022_02/784211101"/>
    <hyperlink ref="F1283" r:id="rId210" display="https://podminky.urs.cz/item/CS_URS_2022_02/786623111"/>
    <hyperlink ref="F1287" r:id="rId211" display="https://podminky.urs.cz/item/CS_URS_2022_02/786626121"/>
    <hyperlink ref="F1291" r:id="rId212" display="https://podminky.urs.cz/item/CS_URS_2022_02/998786203"/>
    <hyperlink ref="F1294" r:id="rId213" display="https://podminky.urs.cz/item/CS_URS_2022_02/HZS144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gymnáziu Hostivice - rekonstrukce gymnázia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2563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ROUND((SUM(BE85:BE124)),  2)</f>
        <v>0</v>
      </c>
      <c r="G33" s="39"/>
      <c r="H33" s="39"/>
      <c r="I33" s="149">
        <v>0.20999999999999999</v>
      </c>
      <c r="J33" s="148">
        <f>ROUND(((SUM(BE85:BE124))*I33),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ROUND((SUM(BF85:BF124)),  2)</f>
        <v>0</v>
      </c>
      <c r="G34" s="39"/>
      <c r="H34" s="39"/>
      <c r="I34" s="149">
        <v>0.14999999999999999</v>
      </c>
      <c r="J34" s="148">
        <f>ROUND(((SUM(BF85:BF124))*I34),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ROUND((SUM(BG85:BG124)),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ROUND((SUM(BH85:BH124)),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ROUND((SUM(BI85:BI124)),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gymnáziu Hostivice - rekonstrukce gymnázia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Gymnázium Hostivice, Komenského 141</v>
      </c>
      <c r="G52" s="41"/>
      <c r="H52" s="41"/>
      <c r="I52" s="33" t="s">
        <v>23</v>
      </c>
      <c r="J52" s="73" t="str">
        <f>IF(J12="","",J12)</f>
        <v>9. 12. 2022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Středočeský kraj, Zborovská 81/11, Praha 5</v>
      </c>
      <c r="G54" s="41"/>
      <c r="H54" s="41"/>
      <c r="I54" s="33" t="s">
        <v>31</v>
      </c>
      <c r="J54" s="37" t="str">
        <f>E21</f>
        <v>Ing. Petr Petele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Petr Petele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2564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2565</v>
      </c>
      <c r="E62" s="175"/>
      <c r="F62" s="175"/>
      <c r="G62" s="175"/>
      <c r="H62" s="175"/>
      <c r="I62" s="175"/>
      <c r="J62" s="176">
        <f>J109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2566</v>
      </c>
      <c r="E63" s="175"/>
      <c r="F63" s="175"/>
      <c r="G63" s="175"/>
      <c r="H63" s="175"/>
      <c r="I63" s="175"/>
      <c r="J63" s="176">
        <f>J116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2567</v>
      </c>
      <c r="E64" s="175"/>
      <c r="F64" s="175"/>
      <c r="G64" s="175"/>
      <c r="H64" s="175"/>
      <c r="I64" s="175"/>
      <c r="J64" s="176">
        <f>J119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112</v>
      </c>
      <c r="E65" s="175"/>
      <c r="F65" s="175"/>
      <c r="G65" s="175"/>
      <c r="H65" s="175"/>
      <c r="I65" s="175"/>
      <c r="J65" s="176">
        <f>J122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113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gymnáziu Hostivice - rekonstrukce gymnázia II.etapa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03 -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Gymnázium Hostivice, Komenského 141</v>
      </c>
      <c r="G79" s="41"/>
      <c r="H79" s="41"/>
      <c r="I79" s="33" t="s">
        <v>23</v>
      </c>
      <c r="J79" s="73" t="str">
        <f>IF(J12="","",J12)</f>
        <v>9. 12. 2022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Středočeský kraj, Zborovská 81/11, Praha 5</v>
      </c>
      <c r="G81" s="41"/>
      <c r="H81" s="41"/>
      <c r="I81" s="33" t="s">
        <v>31</v>
      </c>
      <c r="J81" s="37" t="str">
        <f>E21</f>
        <v>Ing. Petr Petele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35</v>
      </c>
      <c r="J82" s="37" t="str">
        <f>E24</f>
        <v>Ing. Petr Petele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114</v>
      </c>
      <c r="D84" s="181" t="s">
        <v>57</v>
      </c>
      <c r="E84" s="181" t="s">
        <v>53</v>
      </c>
      <c r="F84" s="181" t="s">
        <v>54</v>
      </c>
      <c r="G84" s="181" t="s">
        <v>115</v>
      </c>
      <c r="H84" s="181" t="s">
        <v>116</v>
      </c>
      <c r="I84" s="181" t="s">
        <v>117</v>
      </c>
      <c r="J84" s="181" t="s">
        <v>94</v>
      </c>
      <c r="K84" s="182" t="s">
        <v>118</v>
      </c>
      <c r="L84" s="183"/>
      <c r="M84" s="93" t="s">
        <v>19</v>
      </c>
      <c r="N84" s="94" t="s">
        <v>42</v>
      </c>
      <c r="O84" s="94" t="s">
        <v>119</v>
      </c>
      <c r="P84" s="94" t="s">
        <v>120</v>
      </c>
      <c r="Q84" s="94" t="s">
        <v>121</v>
      </c>
      <c r="R84" s="94" t="s">
        <v>122</v>
      </c>
      <c r="S84" s="94" t="s">
        <v>123</v>
      </c>
      <c r="T84" s="95" t="s">
        <v>124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125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95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619</v>
      </c>
      <c r="F86" s="192" t="s">
        <v>87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P87+P109+P116+P119+P122</f>
        <v>0</v>
      </c>
      <c r="Q86" s="197"/>
      <c r="R86" s="198">
        <f>R87+R109+R116+R119+R122</f>
        <v>0</v>
      </c>
      <c r="S86" s="197"/>
      <c r="T86" s="199">
        <f>T87+T109+T116+T119+T122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160</v>
      </c>
      <c r="AT86" s="201" t="s">
        <v>71</v>
      </c>
      <c r="AU86" s="201" t="s">
        <v>72</v>
      </c>
      <c r="AY86" s="200" t="s">
        <v>128</v>
      </c>
      <c r="BK86" s="202">
        <f>BK87+BK109+BK116+BK119+BK122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2568</v>
      </c>
      <c r="F87" s="203" t="s">
        <v>2569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SUM(P88:P108)</f>
        <v>0</v>
      </c>
      <c r="Q87" s="197"/>
      <c r="R87" s="198">
        <f>SUM(R88:R108)</f>
        <v>0</v>
      </c>
      <c r="S87" s="197"/>
      <c r="T87" s="199">
        <f>SUM(T88:T108)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160</v>
      </c>
      <c r="AT87" s="201" t="s">
        <v>71</v>
      </c>
      <c r="AU87" s="201" t="s">
        <v>80</v>
      </c>
      <c r="AY87" s="200" t="s">
        <v>128</v>
      </c>
      <c r="BK87" s="202">
        <f>SUM(BK88:BK108)</f>
        <v>0</v>
      </c>
    </row>
    <row r="88" s="2" customFormat="1" ht="16.5" customHeight="1">
      <c r="A88" s="39"/>
      <c r="B88" s="40"/>
      <c r="C88" s="205" t="s">
        <v>80</v>
      </c>
      <c r="D88" s="205" t="s">
        <v>130</v>
      </c>
      <c r="E88" s="206" t="s">
        <v>2570</v>
      </c>
      <c r="F88" s="207" t="s">
        <v>2571</v>
      </c>
      <c r="G88" s="208" t="s">
        <v>192</v>
      </c>
      <c r="H88" s="209">
        <v>1</v>
      </c>
      <c r="I88" s="210"/>
      <c r="J88" s="211">
        <f>ROUND(I88*H88,2)</f>
        <v>0</v>
      </c>
      <c r="K88" s="207" t="s">
        <v>134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625</v>
      </c>
      <c r="AT88" s="216" t="s">
        <v>130</v>
      </c>
      <c r="AU88" s="216" t="s">
        <v>82</v>
      </c>
      <c r="AY88" s="18" t="s">
        <v>128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625</v>
      </c>
      <c r="BM88" s="216" t="s">
        <v>2572</v>
      </c>
    </row>
    <row r="89" s="2" customFormat="1">
      <c r="A89" s="39"/>
      <c r="B89" s="40"/>
      <c r="C89" s="41"/>
      <c r="D89" s="218" t="s">
        <v>137</v>
      </c>
      <c r="E89" s="41"/>
      <c r="F89" s="219" t="s">
        <v>2573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137</v>
      </c>
      <c r="AU89" s="18" t="s">
        <v>82</v>
      </c>
    </row>
    <row r="90" s="2" customFormat="1">
      <c r="A90" s="39"/>
      <c r="B90" s="40"/>
      <c r="C90" s="41"/>
      <c r="D90" s="225" t="s">
        <v>2574</v>
      </c>
      <c r="E90" s="41"/>
      <c r="F90" s="275" t="s">
        <v>2575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2574</v>
      </c>
      <c r="AU90" s="18" t="s">
        <v>82</v>
      </c>
    </row>
    <row r="91" s="2" customFormat="1" ht="16.5" customHeight="1">
      <c r="A91" s="39"/>
      <c r="B91" s="40"/>
      <c r="C91" s="205" t="s">
        <v>82</v>
      </c>
      <c r="D91" s="205" t="s">
        <v>130</v>
      </c>
      <c r="E91" s="206" t="s">
        <v>2576</v>
      </c>
      <c r="F91" s="207" t="s">
        <v>2577</v>
      </c>
      <c r="G91" s="208" t="s">
        <v>192</v>
      </c>
      <c r="H91" s="209">
        <v>1</v>
      </c>
      <c r="I91" s="210"/>
      <c r="J91" s="211">
        <f>ROUND(I91*H91,2)</f>
        <v>0</v>
      </c>
      <c r="K91" s="207" t="s">
        <v>134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625</v>
      </c>
      <c r="AT91" s="216" t="s">
        <v>130</v>
      </c>
      <c r="AU91" s="216" t="s">
        <v>82</v>
      </c>
      <c r="AY91" s="18" t="s">
        <v>128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625</v>
      </c>
      <c r="BM91" s="216" t="s">
        <v>2578</v>
      </c>
    </row>
    <row r="92" s="2" customFormat="1">
      <c r="A92" s="39"/>
      <c r="B92" s="40"/>
      <c r="C92" s="41"/>
      <c r="D92" s="218" t="s">
        <v>137</v>
      </c>
      <c r="E92" s="41"/>
      <c r="F92" s="219" t="s">
        <v>2579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137</v>
      </c>
      <c r="AU92" s="18" t="s">
        <v>82</v>
      </c>
    </row>
    <row r="93" s="2" customFormat="1">
      <c r="A93" s="39"/>
      <c r="B93" s="40"/>
      <c r="C93" s="41"/>
      <c r="D93" s="225" t="s">
        <v>2574</v>
      </c>
      <c r="E93" s="41"/>
      <c r="F93" s="275" t="s">
        <v>2580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2574</v>
      </c>
      <c r="AU93" s="18" t="s">
        <v>82</v>
      </c>
    </row>
    <row r="94" s="2" customFormat="1" ht="16.5" customHeight="1">
      <c r="A94" s="39"/>
      <c r="B94" s="40"/>
      <c r="C94" s="205" t="s">
        <v>145</v>
      </c>
      <c r="D94" s="205" t="s">
        <v>130</v>
      </c>
      <c r="E94" s="206" t="s">
        <v>2581</v>
      </c>
      <c r="F94" s="207" t="s">
        <v>2582</v>
      </c>
      <c r="G94" s="208" t="s">
        <v>192</v>
      </c>
      <c r="H94" s="209">
        <v>1</v>
      </c>
      <c r="I94" s="210"/>
      <c r="J94" s="211">
        <f>ROUND(I94*H94,2)</f>
        <v>0</v>
      </c>
      <c r="K94" s="207" t="s">
        <v>134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625</v>
      </c>
      <c r="AT94" s="216" t="s">
        <v>130</v>
      </c>
      <c r="AU94" s="216" t="s">
        <v>82</v>
      </c>
      <c r="AY94" s="18" t="s">
        <v>128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625</v>
      </c>
      <c r="BM94" s="216" t="s">
        <v>2583</v>
      </c>
    </row>
    <row r="95" s="2" customFormat="1">
      <c r="A95" s="39"/>
      <c r="B95" s="40"/>
      <c r="C95" s="41"/>
      <c r="D95" s="218" t="s">
        <v>137</v>
      </c>
      <c r="E95" s="41"/>
      <c r="F95" s="219" t="s">
        <v>2584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137</v>
      </c>
      <c r="AU95" s="18" t="s">
        <v>82</v>
      </c>
    </row>
    <row r="96" s="2" customFormat="1" ht="16.5" customHeight="1">
      <c r="A96" s="39"/>
      <c r="B96" s="40"/>
      <c r="C96" s="205" t="s">
        <v>135</v>
      </c>
      <c r="D96" s="205" t="s">
        <v>130</v>
      </c>
      <c r="E96" s="206" t="s">
        <v>2585</v>
      </c>
      <c r="F96" s="207" t="s">
        <v>2586</v>
      </c>
      <c r="G96" s="208" t="s">
        <v>192</v>
      </c>
      <c r="H96" s="209">
        <v>1</v>
      </c>
      <c r="I96" s="210"/>
      <c r="J96" s="211">
        <f>ROUND(I96*H96,2)</f>
        <v>0</v>
      </c>
      <c r="K96" s="207" t="s">
        <v>134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625</v>
      </c>
      <c r="AT96" s="216" t="s">
        <v>130</v>
      </c>
      <c r="AU96" s="216" t="s">
        <v>82</v>
      </c>
      <c r="AY96" s="18" t="s">
        <v>128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625</v>
      </c>
      <c r="BM96" s="216" t="s">
        <v>2587</v>
      </c>
    </row>
    <row r="97" s="2" customFormat="1">
      <c r="A97" s="39"/>
      <c r="B97" s="40"/>
      <c r="C97" s="41"/>
      <c r="D97" s="218" t="s">
        <v>137</v>
      </c>
      <c r="E97" s="41"/>
      <c r="F97" s="219" t="s">
        <v>2588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137</v>
      </c>
      <c r="AU97" s="18" t="s">
        <v>82</v>
      </c>
    </row>
    <row r="98" s="2" customFormat="1">
      <c r="A98" s="39"/>
      <c r="B98" s="40"/>
      <c r="C98" s="41"/>
      <c r="D98" s="225" t="s">
        <v>2574</v>
      </c>
      <c r="E98" s="41"/>
      <c r="F98" s="275" t="s">
        <v>2589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2574</v>
      </c>
      <c r="AU98" s="18" t="s">
        <v>82</v>
      </c>
    </row>
    <row r="99" s="2" customFormat="1" ht="16.5" customHeight="1">
      <c r="A99" s="39"/>
      <c r="B99" s="40"/>
      <c r="C99" s="205" t="s">
        <v>160</v>
      </c>
      <c r="D99" s="205" t="s">
        <v>130</v>
      </c>
      <c r="E99" s="206" t="s">
        <v>2590</v>
      </c>
      <c r="F99" s="207" t="s">
        <v>2591</v>
      </c>
      <c r="G99" s="208" t="s">
        <v>192</v>
      </c>
      <c r="H99" s="209">
        <v>1</v>
      </c>
      <c r="I99" s="210"/>
      <c r="J99" s="211">
        <f>ROUND(I99*H99,2)</f>
        <v>0</v>
      </c>
      <c r="K99" s="207" t="s">
        <v>134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625</v>
      </c>
      <c r="AT99" s="216" t="s">
        <v>130</v>
      </c>
      <c r="AU99" s="216" t="s">
        <v>82</v>
      </c>
      <c r="AY99" s="18" t="s">
        <v>128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625</v>
      </c>
      <c r="BM99" s="216" t="s">
        <v>2592</v>
      </c>
    </row>
    <row r="100" s="2" customFormat="1">
      <c r="A100" s="39"/>
      <c r="B100" s="40"/>
      <c r="C100" s="41"/>
      <c r="D100" s="218" t="s">
        <v>137</v>
      </c>
      <c r="E100" s="41"/>
      <c r="F100" s="219" t="s">
        <v>2593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137</v>
      </c>
      <c r="AU100" s="18" t="s">
        <v>82</v>
      </c>
    </row>
    <row r="101" s="2" customFormat="1" ht="16.5" customHeight="1">
      <c r="A101" s="39"/>
      <c r="B101" s="40"/>
      <c r="C101" s="205" t="s">
        <v>166</v>
      </c>
      <c r="D101" s="205" t="s">
        <v>130</v>
      </c>
      <c r="E101" s="206" t="s">
        <v>2594</v>
      </c>
      <c r="F101" s="207" t="s">
        <v>2595</v>
      </c>
      <c r="G101" s="208" t="s">
        <v>192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625</v>
      </c>
      <c r="AT101" s="216" t="s">
        <v>130</v>
      </c>
      <c r="AU101" s="216" t="s">
        <v>82</v>
      </c>
      <c r="AY101" s="18" t="s">
        <v>128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625</v>
      </c>
      <c r="BM101" s="216" t="s">
        <v>2596</v>
      </c>
    </row>
    <row r="102" s="2" customFormat="1" ht="16.5" customHeight="1">
      <c r="A102" s="39"/>
      <c r="B102" s="40"/>
      <c r="C102" s="205" t="s">
        <v>171</v>
      </c>
      <c r="D102" s="205" t="s">
        <v>130</v>
      </c>
      <c r="E102" s="206" t="s">
        <v>2597</v>
      </c>
      <c r="F102" s="207" t="s">
        <v>2598</v>
      </c>
      <c r="G102" s="208" t="s">
        <v>192</v>
      </c>
      <c r="H102" s="209">
        <v>1</v>
      </c>
      <c r="I102" s="210"/>
      <c r="J102" s="211">
        <f>ROUND(I102*H102,2)</f>
        <v>0</v>
      </c>
      <c r="K102" s="207" t="s">
        <v>134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625</v>
      </c>
      <c r="AT102" s="216" t="s">
        <v>130</v>
      </c>
      <c r="AU102" s="216" t="s">
        <v>82</v>
      </c>
      <c r="AY102" s="18" t="s">
        <v>128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625</v>
      </c>
      <c r="BM102" s="216" t="s">
        <v>2599</v>
      </c>
    </row>
    <row r="103" s="2" customFormat="1">
      <c r="A103" s="39"/>
      <c r="B103" s="40"/>
      <c r="C103" s="41"/>
      <c r="D103" s="218" t="s">
        <v>137</v>
      </c>
      <c r="E103" s="41"/>
      <c r="F103" s="219" t="s">
        <v>2600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137</v>
      </c>
      <c r="AU103" s="18" t="s">
        <v>82</v>
      </c>
    </row>
    <row r="104" s="2" customFormat="1">
      <c r="A104" s="39"/>
      <c r="B104" s="40"/>
      <c r="C104" s="41"/>
      <c r="D104" s="225" t="s">
        <v>2574</v>
      </c>
      <c r="E104" s="41"/>
      <c r="F104" s="275" t="s">
        <v>2601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2574</v>
      </c>
      <c r="AU104" s="18" t="s">
        <v>82</v>
      </c>
    </row>
    <row r="105" s="2" customFormat="1" ht="16.5" customHeight="1">
      <c r="A105" s="39"/>
      <c r="B105" s="40"/>
      <c r="C105" s="205" t="s">
        <v>178</v>
      </c>
      <c r="D105" s="205" t="s">
        <v>130</v>
      </c>
      <c r="E105" s="206" t="s">
        <v>2602</v>
      </c>
      <c r="F105" s="207" t="s">
        <v>2603</v>
      </c>
      <c r="G105" s="208" t="s">
        <v>192</v>
      </c>
      <c r="H105" s="209">
        <v>1</v>
      </c>
      <c r="I105" s="210"/>
      <c r="J105" s="211">
        <f>ROUND(I105*H105,2)</f>
        <v>0</v>
      </c>
      <c r="K105" s="207" t="s">
        <v>134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625</v>
      </c>
      <c r="AT105" s="216" t="s">
        <v>130</v>
      </c>
      <c r="AU105" s="216" t="s">
        <v>82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625</v>
      </c>
      <c r="BM105" s="216" t="s">
        <v>2604</v>
      </c>
    </row>
    <row r="106" s="2" customFormat="1">
      <c r="A106" s="39"/>
      <c r="B106" s="40"/>
      <c r="C106" s="41"/>
      <c r="D106" s="218" t="s">
        <v>137</v>
      </c>
      <c r="E106" s="41"/>
      <c r="F106" s="219" t="s">
        <v>2605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82</v>
      </c>
    </row>
    <row r="107" s="2" customFormat="1" ht="16.5" customHeight="1">
      <c r="A107" s="39"/>
      <c r="B107" s="40"/>
      <c r="C107" s="205" t="s">
        <v>189</v>
      </c>
      <c r="D107" s="205" t="s">
        <v>130</v>
      </c>
      <c r="E107" s="206" t="s">
        <v>2606</v>
      </c>
      <c r="F107" s="207" t="s">
        <v>2607</v>
      </c>
      <c r="G107" s="208" t="s">
        <v>192</v>
      </c>
      <c r="H107" s="209">
        <v>1</v>
      </c>
      <c r="I107" s="210"/>
      <c r="J107" s="211">
        <f>ROUND(I107*H107,2)</f>
        <v>0</v>
      </c>
      <c r="K107" s="207" t="s">
        <v>134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625</v>
      </c>
      <c r="AT107" s="216" t="s">
        <v>130</v>
      </c>
      <c r="AU107" s="216" t="s">
        <v>82</v>
      </c>
      <c r="AY107" s="18" t="s">
        <v>128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625</v>
      </c>
      <c r="BM107" s="216" t="s">
        <v>2608</v>
      </c>
    </row>
    <row r="108" s="2" customFormat="1">
      <c r="A108" s="39"/>
      <c r="B108" s="40"/>
      <c r="C108" s="41"/>
      <c r="D108" s="218" t="s">
        <v>137</v>
      </c>
      <c r="E108" s="41"/>
      <c r="F108" s="219" t="s">
        <v>2609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137</v>
      </c>
      <c r="AU108" s="18" t="s">
        <v>82</v>
      </c>
    </row>
    <row r="109" s="12" customFormat="1" ht="22.8" customHeight="1">
      <c r="A109" s="12"/>
      <c r="B109" s="189"/>
      <c r="C109" s="190"/>
      <c r="D109" s="191" t="s">
        <v>71</v>
      </c>
      <c r="E109" s="203" t="s">
        <v>2610</v>
      </c>
      <c r="F109" s="203" t="s">
        <v>2611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SUM(P110:P115)</f>
        <v>0</v>
      </c>
      <c r="Q109" s="197"/>
      <c r="R109" s="198">
        <f>SUM(R110:R115)</f>
        <v>0</v>
      </c>
      <c r="S109" s="197"/>
      <c r="T109" s="199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160</v>
      </c>
      <c r="AT109" s="201" t="s">
        <v>71</v>
      </c>
      <c r="AU109" s="201" t="s">
        <v>80</v>
      </c>
      <c r="AY109" s="200" t="s">
        <v>128</v>
      </c>
      <c r="BK109" s="202">
        <f>SUM(BK110:BK115)</f>
        <v>0</v>
      </c>
    </row>
    <row r="110" s="2" customFormat="1" ht="16.5" customHeight="1">
      <c r="A110" s="39"/>
      <c r="B110" s="40"/>
      <c r="C110" s="205" t="s">
        <v>201</v>
      </c>
      <c r="D110" s="205" t="s">
        <v>130</v>
      </c>
      <c r="E110" s="206" t="s">
        <v>2612</v>
      </c>
      <c r="F110" s="207" t="s">
        <v>2611</v>
      </c>
      <c r="G110" s="208" t="s">
        <v>192</v>
      </c>
      <c r="H110" s="209">
        <v>1</v>
      </c>
      <c r="I110" s="210"/>
      <c r="J110" s="211">
        <f>ROUND(I110*H110,2)</f>
        <v>0</v>
      </c>
      <c r="K110" s="207" t="s">
        <v>134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625</v>
      </c>
      <c r="AT110" s="216" t="s">
        <v>130</v>
      </c>
      <c r="AU110" s="216" t="s">
        <v>82</v>
      </c>
      <c r="AY110" s="18" t="s">
        <v>128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625</v>
      </c>
      <c r="BM110" s="216" t="s">
        <v>2613</v>
      </c>
    </row>
    <row r="111" s="2" customFormat="1">
      <c r="A111" s="39"/>
      <c r="B111" s="40"/>
      <c r="C111" s="41"/>
      <c r="D111" s="218" t="s">
        <v>137</v>
      </c>
      <c r="E111" s="41"/>
      <c r="F111" s="219" t="s">
        <v>2614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137</v>
      </c>
      <c r="AU111" s="18" t="s">
        <v>82</v>
      </c>
    </row>
    <row r="112" s="2" customFormat="1" ht="16.5" customHeight="1">
      <c r="A112" s="39"/>
      <c r="B112" s="40"/>
      <c r="C112" s="205" t="s">
        <v>207</v>
      </c>
      <c r="D112" s="205" t="s">
        <v>130</v>
      </c>
      <c r="E112" s="206" t="s">
        <v>2615</v>
      </c>
      <c r="F112" s="207" t="s">
        <v>2616</v>
      </c>
      <c r="G112" s="208" t="s">
        <v>192</v>
      </c>
      <c r="H112" s="209">
        <v>1</v>
      </c>
      <c r="I112" s="210"/>
      <c r="J112" s="211">
        <f>ROUND(I112*H112,2)</f>
        <v>0</v>
      </c>
      <c r="K112" s="207" t="s">
        <v>134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625</v>
      </c>
      <c r="AT112" s="216" t="s">
        <v>130</v>
      </c>
      <c r="AU112" s="216" t="s">
        <v>82</v>
      </c>
      <c r="AY112" s="18" t="s">
        <v>128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625</v>
      </c>
      <c r="BM112" s="216" t="s">
        <v>2617</v>
      </c>
    </row>
    <row r="113" s="2" customFormat="1">
      <c r="A113" s="39"/>
      <c r="B113" s="40"/>
      <c r="C113" s="41"/>
      <c r="D113" s="218" t="s">
        <v>137</v>
      </c>
      <c r="E113" s="41"/>
      <c r="F113" s="219" t="s">
        <v>2618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137</v>
      </c>
      <c r="AU113" s="18" t="s">
        <v>82</v>
      </c>
    </row>
    <row r="114" s="2" customFormat="1" ht="16.5" customHeight="1">
      <c r="A114" s="39"/>
      <c r="B114" s="40"/>
      <c r="C114" s="205" t="s">
        <v>212</v>
      </c>
      <c r="D114" s="205" t="s">
        <v>130</v>
      </c>
      <c r="E114" s="206" t="s">
        <v>2619</v>
      </c>
      <c r="F114" s="207" t="s">
        <v>2620</v>
      </c>
      <c r="G114" s="208" t="s">
        <v>192</v>
      </c>
      <c r="H114" s="209">
        <v>1</v>
      </c>
      <c r="I114" s="210"/>
      <c r="J114" s="211">
        <f>ROUND(I114*H114,2)</f>
        <v>0</v>
      </c>
      <c r="K114" s="207" t="s">
        <v>134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625</v>
      </c>
      <c r="AT114" s="216" t="s">
        <v>130</v>
      </c>
      <c r="AU114" s="216" t="s">
        <v>82</v>
      </c>
      <c r="AY114" s="18" t="s">
        <v>128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625</v>
      </c>
      <c r="BM114" s="216" t="s">
        <v>2621</v>
      </c>
    </row>
    <row r="115" s="2" customFormat="1">
      <c r="A115" s="39"/>
      <c r="B115" s="40"/>
      <c r="C115" s="41"/>
      <c r="D115" s="218" t="s">
        <v>137</v>
      </c>
      <c r="E115" s="41"/>
      <c r="F115" s="219" t="s">
        <v>2622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137</v>
      </c>
      <c r="AU115" s="18" t="s">
        <v>82</v>
      </c>
    </row>
    <row r="116" s="12" customFormat="1" ht="22.8" customHeight="1">
      <c r="A116" s="12"/>
      <c r="B116" s="189"/>
      <c r="C116" s="190"/>
      <c r="D116" s="191" t="s">
        <v>71</v>
      </c>
      <c r="E116" s="203" t="s">
        <v>2623</v>
      </c>
      <c r="F116" s="203" t="s">
        <v>2624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SUM(P117:P118)</f>
        <v>0</v>
      </c>
      <c r="Q116" s="197"/>
      <c r="R116" s="198">
        <f>SUM(R117:R118)</f>
        <v>0</v>
      </c>
      <c r="S116" s="197"/>
      <c r="T116" s="199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160</v>
      </c>
      <c r="AT116" s="201" t="s">
        <v>71</v>
      </c>
      <c r="AU116" s="201" t="s">
        <v>80</v>
      </c>
      <c r="AY116" s="200" t="s">
        <v>128</v>
      </c>
      <c r="BK116" s="202">
        <f>SUM(BK117:BK118)</f>
        <v>0</v>
      </c>
    </row>
    <row r="117" s="2" customFormat="1" ht="16.5" customHeight="1">
      <c r="A117" s="39"/>
      <c r="B117" s="40"/>
      <c r="C117" s="205" t="s">
        <v>8</v>
      </c>
      <c r="D117" s="205" t="s">
        <v>130</v>
      </c>
      <c r="E117" s="206" t="s">
        <v>2625</v>
      </c>
      <c r="F117" s="207" t="s">
        <v>2626</v>
      </c>
      <c r="G117" s="208" t="s">
        <v>192</v>
      </c>
      <c r="H117" s="209">
        <v>1</v>
      </c>
      <c r="I117" s="210"/>
      <c r="J117" s="211">
        <f>ROUND(I117*H117,2)</f>
        <v>0</v>
      </c>
      <c r="K117" s="207" t="s">
        <v>134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625</v>
      </c>
      <c r="AT117" s="216" t="s">
        <v>130</v>
      </c>
      <c r="AU117" s="216" t="s">
        <v>82</v>
      </c>
      <c r="AY117" s="18" t="s">
        <v>128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625</v>
      </c>
      <c r="BM117" s="216" t="s">
        <v>2627</v>
      </c>
    </row>
    <row r="118" s="2" customFormat="1">
      <c r="A118" s="39"/>
      <c r="B118" s="40"/>
      <c r="C118" s="41"/>
      <c r="D118" s="218" t="s">
        <v>137</v>
      </c>
      <c r="E118" s="41"/>
      <c r="F118" s="219" t="s">
        <v>2628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137</v>
      </c>
      <c r="AU118" s="18" t="s">
        <v>82</v>
      </c>
    </row>
    <row r="119" s="12" customFormat="1" ht="22.8" customHeight="1">
      <c r="A119" s="12"/>
      <c r="B119" s="189"/>
      <c r="C119" s="190"/>
      <c r="D119" s="191" t="s">
        <v>71</v>
      </c>
      <c r="E119" s="203" t="s">
        <v>2629</v>
      </c>
      <c r="F119" s="203" t="s">
        <v>2630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SUM(P120:P121)</f>
        <v>0</v>
      </c>
      <c r="Q119" s="197"/>
      <c r="R119" s="198">
        <f>SUM(R120:R121)</f>
        <v>0</v>
      </c>
      <c r="S119" s="197"/>
      <c r="T119" s="199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160</v>
      </c>
      <c r="AT119" s="201" t="s">
        <v>71</v>
      </c>
      <c r="AU119" s="201" t="s">
        <v>80</v>
      </c>
      <c r="AY119" s="200" t="s">
        <v>128</v>
      </c>
      <c r="BK119" s="202">
        <f>SUM(BK120:BK121)</f>
        <v>0</v>
      </c>
    </row>
    <row r="120" s="2" customFormat="1" ht="16.5" customHeight="1">
      <c r="A120" s="39"/>
      <c r="B120" s="40"/>
      <c r="C120" s="205" t="s">
        <v>236</v>
      </c>
      <c r="D120" s="205" t="s">
        <v>130</v>
      </c>
      <c r="E120" s="206" t="s">
        <v>2631</v>
      </c>
      <c r="F120" s="207" t="s">
        <v>2632</v>
      </c>
      <c r="G120" s="208" t="s">
        <v>192</v>
      </c>
      <c r="H120" s="209">
        <v>1</v>
      </c>
      <c r="I120" s="210"/>
      <c r="J120" s="211">
        <f>ROUND(I120*H120,2)</f>
        <v>0</v>
      </c>
      <c r="K120" s="207" t="s">
        <v>134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625</v>
      </c>
      <c r="AT120" s="216" t="s">
        <v>130</v>
      </c>
      <c r="AU120" s="216" t="s">
        <v>82</v>
      </c>
      <c r="AY120" s="18" t="s">
        <v>128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625</v>
      </c>
      <c r="BM120" s="216" t="s">
        <v>2633</v>
      </c>
    </row>
    <row r="121" s="2" customFormat="1">
      <c r="A121" s="39"/>
      <c r="B121" s="40"/>
      <c r="C121" s="41"/>
      <c r="D121" s="218" t="s">
        <v>137</v>
      </c>
      <c r="E121" s="41"/>
      <c r="F121" s="219" t="s">
        <v>2634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137</v>
      </c>
      <c r="AU121" s="18" t="s">
        <v>82</v>
      </c>
    </row>
    <row r="122" s="12" customFormat="1" ht="22.8" customHeight="1">
      <c r="A122" s="12"/>
      <c r="B122" s="189"/>
      <c r="C122" s="190"/>
      <c r="D122" s="191" t="s">
        <v>71</v>
      </c>
      <c r="E122" s="203" t="s">
        <v>620</v>
      </c>
      <c r="F122" s="203" t="s">
        <v>621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SUM(P123:P124)</f>
        <v>0</v>
      </c>
      <c r="Q122" s="197"/>
      <c r="R122" s="198">
        <f>SUM(R123:R124)</f>
        <v>0</v>
      </c>
      <c r="S122" s="197"/>
      <c r="T122" s="199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160</v>
      </c>
      <c r="AT122" s="201" t="s">
        <v>71</v>
      </c>
      <c r="AU122" s="201" t="s">
        <v>80</v>
      </c>
      <c r="AY122" s="200" t="s">
        <v>128</v>
      </c>
      <c r="BK122" s="202">
        <f>SUM(BK123:BK124)</f>
        <v>0</v>
      </c>
    </row>
    <row r="123" s="2" customFormat="1" ht="16.5" customHeight="1">
      <c r="A123" s="39"/>
      <c r="B123" s="40"/>
      <c r="C123" s="205" t="s">
        <v>242</v>
      </c>
      <c r="D123" s="205" t="s">
        <v>130</v>
      </c>
      <c r="E123" s="206" t="s">
        <v>2635</v>
      </c>
      <c r="F123" s="207" t="s">
        <v>2636</v>
      </c>
      <c r="G123" s="208" t="s">
        <v>192</v>
      </c>
      <c r="H123" s="209">
        <v>1</v>
      </c>
      <c r="I123" s="210"/>
      <c r="J123" s="211">
        <f>ROUND(I123*H123,2)</f>
        <v>0</v>
      </c>
      <c r="K123" s="207" t="s">
        <v>134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625</v>
      </c>
      <c r="AT123" s="216" t="s">
        <v>130</v>
      </c>
      <c r="AU123" s="216" t="s">
        <v>82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625</v>
      </c>
      <c r="BM123" s="216" t="s">
        <v>2637</v>
      </c>
    </row>
    <row r="124" s="2" customFormat="1">
      <c r="A124" s="39"/>
      <c r="B124" s="40"/>
      <c r="C124" s="41"/>
      <c r="D124" s="218" t="s">
        <v>137</v>
      </c>
      <c r="E124" s="41"/>
      <c r="F124" s="219" t="s">
        <v>2638</v>
      </c>
      <c r="G124" s="41"/>
      <c r="H124" s="41"/>
      <c r="I124" s="220"/>
      <c r="J124" s="41"/>
      <c r="K124" s="41"/>
      <c r="L124" s="45"/>
      <c r="M124" s="257"/>
      <c r="N124" s="258"/>
      <c r="O124" s="259"/>
      <c r="P124" s="259"/>
      <c r="Q124" s="259"/>
      <c r="R124" s="259"/>
      <c r="S124" s="259"/>
      <c r="T124" s="260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137</v>
      </c>
      <c r="AU124" s="18" t="s">
        <v>82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iaL1axpA3k2JlOcCff1b+iei6zcYq985Y6lnIGlgU9jmsTP4g44a76VcGTWNF9NB5gM/BwGDD01z3dZohVsbtQ==" hashValue="kpnIuecGQMaNr2TKAvHOwqd3uoPE3tDl/1Y795UXL2MSkFKF56zJa6Bl9tyLT/Q2gH50U1r18maxkOicx1ID0g==" algorithmName="SHA-512" password="CC35"/>
  <autoFilter ref="C84:K12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011434000"/>
    <hyperlink ref="F92" r:id="rId2" display="https://podminky.urs.cz/item/CS_URS_2022_02/011503000"/>
    <hyperlink ref="F95" r:id="rId3" display="https://podminky.urs.cz/item/CS_URS_2022_02/013124000"/>
    <hyperlink ref="F97" r:id="rId4" display="https://podminky.urs.cz/item/CS_URS_2022_02/013194000"/>
    <hyperlink ref="F100" r:id="rId5" display="https://podminky.urs.cz/item/CS_URS_2022_02/013244000"/>
    <hyperlink ref="F103" r:id="rId6" display="https://podminky.urs.cz/item/CS_URS_2022_02/013254000"/>
    <hyperlink ref="F106" r:id="rId7" display="https://podminky.urs.cz/item/CS_URS_2022_02/013274000"/>
    <hyperlink ref="F108" r:id="rId8" display="https://podminky.urs.cz/item/CS_URS_2022_02/013284000"/>
    <hyperlink ref="F111" r:id="rId9" display="https://podminky.urs.cz/item/CS_URS_2022_02/030001000"/>
    <hyperlink ref="F113" r:id="rId10" display="https://podminky.urs.cz/item/CS_URS_2022_02/033002000"/>
    <hyperlink ref="F115" r:id="rId11" display="https://podminky.urs.cz/item/CS_URS_2022_02/035002000"/>
    <hyperlink ref="F118" r:id="rId12" display="https://podminky.urs.cz/item/CS_URS_2022_02/052103000"/>
    <hyperlink ref="F121" r:id="rId13" display="https://podminky.urs.cz/item/CS_URS_2022_02/065002000"/>
    <hyperlink ref="F124" r:id="rId14" display="https://podminky.urs.cz/item/CS_URS_2022_02/0941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2639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2640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2641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2642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2643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2644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2645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2646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2647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2648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2649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2650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2651</v>
      </c>
      <c r="F19" s="287" t="s">
        <v>2652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2653</v>
      </c>
      <c r="F20" s="287" t="s">
        <v>2654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2655</v>
      </c>
      <c r="F21" s="287" t="s">
        <v>2656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2545</v>
      </c>
      <c r="F22" s="287" t="s">
        <v>2546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2657</v>
      </c>
      <c r="F23" s="287" t="s">
        <v>2658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2659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2660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2661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2662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2663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2664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2665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2666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2667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114</v>
      </c>
      <c r="F36" s="287"/>
      <c r="G36" s="287" t="s">
        <v>2668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2669</v>
      </c>
      <c r="F37" s="287"/>
      <c r="G37" s="287" t="s">
        <v>2670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2671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2672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115</v>
      </c>
      <c r="F40" s="287"/>
      <c r="G40" s="287" t="s">
        <v>2673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116</v>
      </c>
      <c r="F41" s="287"/>
      <c r="G41" s="287" t="s">
        <v>2674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2675</v>
      </c>
      <c r="F42" s="287"/>
      <c r="G42" s="287" t="s">
        <v>2676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2677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2678</v>
      </c>
      <c r="F44" s="287"/>
      <c r="G44" s="287" t="s">
        <v>2679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118</v>
      </c>
      <c r="F45" s="287"/>
      <c r="G45" s="287" t="s">
        <v>2680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2681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2682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2683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2684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2685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2686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2687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2688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2689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2690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2691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2692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2693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2694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2695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2696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2697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2698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2699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2700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2701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2702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2703</v>
      </c>
      <c r="D76" s="305"/>
      <c r="E76" s="305"/>
      <c r="F76" s="305" t="s">
        <v>2704</v>
      </c>
      <c r="G76" s="306"/>
      <c r="H76" s="305" t="s">
        <v>54</v>
      </c>
      <c r="I76" s="305" t="s">
        <v>57</v>
      </c>
      <c r="J76" s="305" t="s">
        <v>2705</v>
      </c>
      <c r="K76" s="304"/>
    </row>
    <row r="77" s="1" customFormat="1" ht="17.25" customHeight="1">
      <c r="B77" s="302"/>
      <c r="C77" s="307" t="s">
        <v>2706</v>
      </c>
      <c r="D77" s="307"/>
      <c r="E77" s="307"/>
      <c r="F77" s="308" t="s">
        <v>2707</v>
      </c>
      <c r="G77" s="309"/>
      <c r="H77" s="307"/>
      <c r="I77" s="307"/>
      <c r="J77" s="307" t="s">
        <v>2708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2709</v>
      </c>
      <c r="G79" s="314"/>
      <c r="H79" s="290" t="s">
        <v>2710</v>
      </c>
      <c r="I79" s="290" t="s">
        <v>2711</v>
      </c>
      <c r="J79" s="290">
        <v>20</v>
      </c>
      <c r="K79" s="304"/>
    </row>
    <row r="80" s="1" customFormat="1" ht="15" customHeight="1">
      <c r="B80" s="302"/>
      <c r="C80" s="290" t="s">
        <v>2712</v>
      </c>
      <c r="D80" s="290"/>
      <c r="E80" s="290"/>
      <c r="F80" s="313" t="s">
        <v>2709</v>
      </c>
      <c r="G80" s="314"/>
      <c r="H80" s="290" t="s">
        <v>2713</v>
      </c>
      <c r="I80" s="290" t="s">
        <v>2711</v>
      </c>
      <c r="J80" s="290">
        <v>120</v>
      </c>
      <c r="K80" s="304"/>
    </row>
    <row r="81" s="1" customFormat="1" ht="15" customHeight="1">
      <c r="B81" s="315"/>
      <c r="C81" s="290" t="s">
        <v>2714</v>
      </c>
      <c r="D81" s="290"/>
      <c r="E81" s="290"/>
      <c r="F81" s="313" t="s">
        <v>2715</v>
      </c>
      <c r="G81" s="314"/>
      <c r="H81" s="290" t="s">
        <v>2716</v>
      </c>
      <c r="I81" s="290" t="s">
        <v>2711</v>
      </c>
      <c r="J81" s="290">
        <v>50</v>
      </c>
      <c r="K81" s="304"/>
    </row>
    <row r="82" s="1" customFormat="1" ht="15" customHeight="1">
      <c r="B82" s="315"/>
      <c r="C82" s="290" t="s">
        <v>2717</v>
      </c>
      <c r="D82" s="290"/>
      <c r="E82" s="290"/>
      <c r="F82" s="313" t="s">
        <v>2709</v>
      </c>
      <c r="G82" s="314"/>
      <c r="H82" s="290" t="s">
        <v>2718</v>
      </c>
      <c r="I82" s="290" t="s">
        <v>2719</v>
      </c>
      <c r="J82" s="290"/>
      <c r="K82" s="304"/>
    </row>
    <row r="83" s="1" customFormat="1" ht="15" customHeight="1">
      <c r="B83" s="315"/>
      <c r="C83" s="316" t="s">
        <v>2720</v>
      </c>
      <c r="D83" s="316"/>
      <c r="E83" s="316"/>
      <c r="F83" s="317" t="s">
        <v>2715</v>
      </c>
      <c r="G83" s="316"/>
      <c r="H83" s="316" t="s">
        <v>2721</v>
      </c>
      <c r="I83" s="316" t="s">
        <v>2711</v>
      </c>
      <c r="J83" s="316">
        <v>15</v>
      </c>
      <c r="K83" s="304"/>
    </row>
    <row r="84" s="1" customFormat="1" ht="15" customHeight="1">
      <c r="B84" s="315"/>
      <c r="C84" s="316" t="s">
        <v>2722</v>
      </c>
      <c r="D84" s="316"/>
      <c r="E84" s="316"/>
      <c r="F84" s="317" t="s">
        <v>2715</v>
      </c>
      <c r="G84" s="316"/>
      <c r="H84" s="316" t="s">
        <v>2723</v>
      </c>
      <c r="I84" s="316" t="s">
        <v>2711</v>
      </c>
      <c r="J84" s="316">
        <v>15</v>
      </c>
      <c r="K84" s="304"/>
    </row>
    <row r="85" s="1" customFormat="1" ht="15" customHeight="1">
      <c r="B85" s="315"/>
      <c r="C85" s="316" t="s">
        <v>2724</v>
      </c>
      <c r="D85" s="316"/>
      <c r="E85" s="316"/>
      <c r="F85" s="317" t="s">
        <v>2715</v>
      </c>
      <c r="G85" s="316"/>
      <c r="H85" s="316" t="s">
        <v>2725</v>
      </c>
      <c r="I85" s="316" t="s">
        <v>2711</v>
      </c>
      <c r="J85" s="316">
        <v>20</v>
      </c>
      <c r="K85" s="304"/>
    </row>
    <row r="86" s="1" customFormat="1" ht="15" customHeight="1">
      <c r="B86" s="315"/>
      <c r="C86" s="316" t="s">
        <v>2726</v>
      </c>
      <c r="D86" s="316"/>
      <c r="E86" s="316"/>
      <c r="F86" s="317" t="s">
        <v>2715</v>
      </c>
      <c r="G86" s="316"/>
      <c r="H86" s="316" t="s">
        <v>2727</v>
      </c>
      <c r="I86" s="316" t="s">
        <v>2711</v>
      </c>
      <c r="J86" s="316">
        <v>20</v>
      </c>
      <c r="K86" s="304"/>
    </row>
    <row r="87" s="1" customFormat="1" ht="15" customHeight="1">
      <c r="B87" s="315"/>
      <c r="C87" s="290" t="s">
        <v>2728</v>
      </c>
      <c r="D87" s="290"/>
      <c r="E87" s="290"/>
      <c r="F87" s="313" t="s">
        <v>2715</v>
      </c>
      <c r="G87" s="314"/>
      <c r="H87" s="290" t="s">
        <v>2729</v>
      </c>
      <c r="I87" s="290" t="s">
        <v>2711</v>
      </c>
      <c r="J87" s="290">
        <v>50</v>
      </c>
      <c r="K87" s="304"/>
    </row>
    <row r="88" s="1" customFormat="1" ht="15" customHeight="1">
      <c r="B88" s="315"/>
      <c r="C88" s="290" t="s">
        <v>2730</v>
      </c>
      <c r="D88" s="290"/>
      <c r="E88" s="290"/>
      <c r="F88" s="313" t="s">
        <v>2715</v>
      </c>
      <c r="G88" s="314"/>
      <c r="H88" s="290" t="s">
        <v>2731</v>
      </c>
      <c r="I88" s="290" t="s">
        <v>2711</v>
      </c>
      <c r="J88" s="290">
        <v>20</v>
      </c>
      <c r="K88" s="304"/>
    </row>
    <row r="89" s="1" customFormat="1" ht="15" customHeight="1">
      <c r="B89" s="315"/>
      <c r="C89" s="290" t="s">
        <v>2732</v>
      </c>
      <c r="D89" s="290"/>
      <c r="E89" s="290"/>
      <c r="F89" s="313" t="s">
        <v>2715</v>
      </c>
      <c r="G89" s="314"/>
      <c r="H89" s="290" t="s">
        <v>2733</v>
      </c>
      <c r="I89" s="290" t="s">
        <v>2711</v>
      </c>
      <c r="J89" s="290">
        <v>20</v>
      </c>
      <c r="K89" s="304"/>
    </row>
    <row r="90" s="1" customFormat="1" ht="15" customHeight="1">
      <c r="B90" s="315"/>
      <c r="C90" s="290" t="s">
        <v>2734</v>
      </c>
      <c r="D90" s="290"/>
      <c r="E90" s="290"/>
      <c r="F90" s="313" t="s">
        <v>2715</v>
      </c>
      <c r="G90" s="314"/>
      <c r="H90" s="290" t="s">
        <v>2735</v>
      </c>
      <c r="I90" s="290" t="s">
        <v>2711</v>
      </c>
      <c r="J90" s="290">
        <v>50</v>
      </c>
      <c r="K90" s="304"/>
    </row>
    <row r="91" s="1" customFormat="1" ht="15" customHeight="1">
      <c r="B91" s="315"/>
      <c r="C91" s="290" t="s">
        <v>2736</v>
      </c>
      <c r="D91" s="290"/>
      <c r="E91" s="290"/>
      <c r="F91" s="313" t="s">
        <v>2715</v>
      </c>
      <c r="G91" s="314"/>
      <c r="H91" s="290" t="s">
        <v>2736</v>
      </c>
      <c r="I91" s="290" t="s">
        <v>2711</v>
      </c>
      <c r="J91" s="290">
        <v>50</v>
      </c>
      <c r="K91" s="304"/>
    </row>
    <row r="92" s="1" customFormat="1" ht="15" customHeight="1">
      <c r="B92" s="315"/>
      <c r="C92" s="290" t="s">
        <v>2737</v>
      </c>
      <c r="D92" s="290"/>
      <c r="E92" s="290"/>
      <c r="F92" s="313" t="s">
        <v>2715</v>
      </c>
      <c r="G92" s="314"/>
      <c r="H92" s="290" t="s">
        <v>2738</v>
      </c>
      <c r="I92" s="290" t="s">
        <v>2711</v>
      </c>
      <c r="J92" s="290">
        <v>255</v>
      </c>
      <c r="K92" s="304"/>
    </row>
    <row r="93" s="1" customFormat="1" ht="15" customHeight="1">
      <c r="B93" s="315"/>
      <c r="C93" s="290" t="s">
        <v>2739</v>
      </c>
      <c r="D93" s="290"/>
      <c r="E93" s="290"/>
      <c r="F93" s="313" t="s">
        <v>2709</v>
      </c>
      <c r="G93" s="314"/>
      <c r="H93" s="290" t="s">
        <v>2740</v>
      </c>
      <c r="I93" s="290" t="s">
        <v>2741</v>
      </c>
      <c r="J93" s="290"/>
      <c r="K93" s="304"/>
    </row>
    <row r="94" s="1" customFormat="1" ht="15" customHeight="1">
      <c r="B94" s="315"/>
      <c r="C94" s="290" t="s">
        <v>2742</v>
      </c>
      <c r="D94" s="290"/>
      <c r="E94" s="290"/>
      <c r="F94" s="313" t="s">
        <v>2709</v>
      </c>
      <c r="G94" s="314"/>
      <c r="H94" s="290" t="s">
        <v>2743</v>
      </c>
      <c r="I94" s="290" t="s">
        <v>2744</v>
      </c>
      <c r="J94" s="290"/>
      <c r="K94" s="304"/>
    </row>
    <row r="95" s="1" customFormat="1" ht="15" customHeight="1">
      <c r="B95" s="315"/>
      <c r="C95" s="290" t="s">
        <v>2745</v>
      </c>
      <c r="D95" s="290"/>
      <c r="E95" s="290"/>
      <c r="F95" s="313" t="s">
        <v>2709</v>
      </c>
      <c r="G95" s="314"/>
      <c r="H95" s="290" t="s">
        <v>2745</v>
      </c>
      <c r="I95" s="290" t="s">
        <v>2744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2709</v>
      </c>
      <c r="G96" s="314"/>
      <c r="H96" s="290" t="s">
        <v>2746</v>
      </c>
      <c r="I96" s="290" t="s">
        <v>2744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2709</v>
      </c>
      <c r="G97" s="314"/>
      <c r="H97" s="290" t="s">
        <v>2747</v>
      </c>
      <c r="I97" s="290" t="s">
        <v>2744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2748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2703</v>
      </c>
      <c r="D103" s="305"/>
      <c r="E103" s="305"/>
      <c r="F103" s="305" t="s">
        <v>2704</v>
      </c>
      <c r="G103" s="306"/>
      <c r="H103" s="305" t="s">
        <v>54</v>
      </c>
      <c r="I103" s="305" t="s">
        <v>57</v>
      </c>
      <c r="J103" s="305" t="s">
        <v>2705</v>
      </c>
      <c r="K103" s="304"/>
    </row>
    <row r="104" s="1" customFormat="1" ht="17.25" customHeight="1">
      <c r="B104" s="302"/>
      <c r="C104" s="307" t="s">
        <v>2706</v>
      </c>
      <c r="D104" s="307"/>
      <c r="E104" s="307"/>
      <c r="F104" s="308" t="s">
        <v>2707</v>
      </c>
      <c r="G104" s="309"/>
      <c r="H104" s="307"/>
      <c r="I104" s="307"/>
      <c r="J104" s="307" t="s">
        <v>2708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2709</v>
      </c>
      <c r="G106" s="290"/>
      <c r="H106" s="290" t="s">
        <v>2749</v>
      </c>
      <c r="I106" s="290" t="s">
        <v>2711</v>
      </c>
      <c r="J106" s="290">
        <v>20</v>
      </c>
      <c r="K106" s="304"/>
    </row>
    <row r="107" s="1" customFormat="1" ht="15" customHeight="1">
      <c r="B107" s="302"/>
      <c r="C107" s="290" t="s">
        <v>2712</v>
      </c>
      <c r="D107" s="290"/>
      <c r="E107" s="290"/>
      <c r="F107" s="313" t="s">
        <v>2709</v>
      </c>
      <c r="G107" s="290"/>
      <c r="H107" s="290" t="s">
        <v>2749</v>
      </c>
      <c r="I107" s="290" t="s">
        <v>2711</v>
      </c>
      <c r="J107" s="290">
        <v>120</v>
      </c>
      <c r="K107" s="304"/>
    </row>
    <row r="108" s="1" customFormat="1" ht="15" customHeight="1">
      <c r="B108" s="315"/>
      <c r="C108" s="290" t="s">
        <v>2714</v>
      </c>
      <c r="D108" s="290"/>
      <c r="E108" s="290"/>
      <c r="F108" s="313" t="s">
        <v>2715</v>
      </c>
      <c r="G108" s="290"/>
      <c r="H108" s="290" t="s">
        <v>2749</v>
      </c>
      <c r="I108" s="290" t="s">
        <v>2711</v>
      </c>
      <c r="J108" s="290">
        <v>50</v>
      </c>
      <c r="K108" s="304"/>
    </row>
    <row r="109" s="1" customFormat="1" ht="15" customHeight="1">
      <c r="B109" s="315"/>
      <c r="C109" s="290" t="s">
        <v>2717</v>
      </c>
      <c r="D109" s="290"/>
      <c r="E109" s="290"/>
      <c r="F109" s="313" t="s">
        <v>2709</v>
      </c>
      <c r="G109" s="290"/>
      <c r="H109" s="290" t="s">
        <v>2749</v>
      </c>
      <c r="I109" s="290" t="s">
        <v>2719</v>
      </c>
      <c r="J109" s="290"/>
      <c r="K109" s="304"/>
    </row>
    <row r="110" s="1" customFormat="1" ht="15" customHeight="1">
      <c r="B110" s="315"/>
      <c r="C110" s="290" t="s">
        <v>2728</v>
      </c>
      <c r="D110" s="290"/>
      <c r="E110" s="290"/>
      <c r="F110" s="313" t="s">
        <v>2715</v>
      </c>
      <c r="G110" s="290"/>
      <c r="H110" s="290" t="s">
        <v>2749</v>
      </c>
      <c r="I110" s="290" t="s">
        <v>2711</v>
      </c>
      <c r="J110" s="290">
        <v>50</v>
      </c>
      <c r="K110" s="304"/>
    </row>
    <row r="111" s="1" customFormat="1" ht="15" customHeight="1">
      <c r="B111" s="315"/>
      <c r="C111" s="290" t="s">
        <v>2736</v>
      </c>
      <c r="D111" s="290"/>
      <c r="E111" s="290"/>
      <c r="F111" s="313" t="s">
        <v>2715</v>
      </c>
      <c r="G111" s="290"/>
      <c r="H111" s="290" t="s">
        <v>2749</v>
      </c>
      <c r="I111" s="290" t="s">
        <v>2711</v>
      </c>
      <c r="J111" s="290">
        <v>50</v>
      </c>
      <c r="K111" s="304"/>
    </row>
    <row r="112" s="1" customFormat="1" ht="15" customHeight="1">
      <c r="B112" s="315"/>
      <c r="C112" s="290" t="s">
        <v>2734</v>
      </c>
      <c r="D112" s="290"/>
      <c r="E112" s="290"/>
      <c r="F112" s="313" t="s">
        <v>2715</v>
      </c>
      <c r="G112" s="290"/>
      <c r="H112" s="290" t="s">
        <v>2749</v>
      </c>
      <c r="I112" s="290" t="s">
        <v>2711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2709</v>
      </c>
      <c r="G113" s="290"/>
      <c r="H113" s="290" t="s">
        <v>2750</v>
      </c>
      <c r="I113" s="290" t="s">
        <v>2711</v>
      </c>
      <c r="J113" s="290">
        <v>20</v>
      </c>
      <c r="K113" s="304"/>
    </row>
    <row r="114" s="1" customFormat="1" ht="15" customHeight="1">
      <c r="B114" s="315"/>
      <c r="C114" s="290" t="s">
        <v>2751</v>
      </c>
      <c r="D114" s="290"/>
      <c r="E114" s="290"/>
      <c r="F114" s="313" t="s">
        <v>2709</v>
      </c>
      <c r="G114" s="290"/>
      <c r="H114" s="290" t="s">
        <v>2752</v>
      </c>
      <c r="I114" s="290" t="s">
        <v>2711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2709</v>
      </c>
      <c r="G115" s="290"/>
      <c r="H115" s="290" t="s">
        <v>2753</v>
      </c>
      <c r="I115" s="290" t="s">
        <v>2744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2709</v>
      </c>
      <c r="G116" s="290"/>
      <c r="H116" s="290" t="s">
        <v>2754</v>
      </c>
      <c r="I116" s="290" t="s">
        <v>2744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2709</v>
      </c>
      <c r="G117" s="290"/>
      <c r="H117" s="290" t="s">
        <v>2755</v>
      </c>
      <c r="I117" s="290" t="s">
        <v>2756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2757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2703</v>
      </c>
      <c r="D123" s="305"/>
      <c r="E123" s="305"/>
      <c r="F123" s="305" t="s">
        <v>2704</v>
      </c>
      <c r="G123" s="306"/>
      <c r="H123" s="305" t="s">
        <v>54</v>
      </c>
      <c r="I123" s="305" t="s">
        <v>57</v>
      </c>
      <c r="J123" s="305" t="s">
        <v>2705</v>
      </c>
      <c r="K123" s="334"/>
    </row>
    <row r="124" s="1" customFormat="1" ht="17.25" customHeight="1">
      <c r="B124" s="333"/>
      <c r="C124" s="307" t="s">
        <v>2706</v>
      </c>
      <c r="D124" s="307"/>
      <c r="E124" s="307"/>
      <c r="F124" s="308" t="s">
        <v>2707</v>
      </c>
      <c r="G124" s="309"/>
      <c r="H124" s="307"/>
      <c r="I124" s="307"/>
      <c r="J124" s="307" t="s">
        <v>2708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2712</v>
      </c>
      <c r="D126" s="312"/>
      <c r="E126" s="312"/>
      <c r="F126" s="313" t="s">
        <v>2709</v>
      </c>
      <c r="G126" s="290"/>
      <c r="H126" s="290" t="s">
        <v>2749</v>
      </c>
      <c r="I126" s="290" t="s">
        <v>2711</v>
      </c>
      <c r="J126" s="290">
        <v>120</v>
      </c>
      <c r="K126" s="338"/>
    </row>
    <row r="127" s="1" customFormat="1" ht="15" customHeight="1">
      <c r="B127" s="335"/>
      <c r="C127" s="290" t="s">
        <v>2758</v>
      </c>
      <c r="D127" s="290"/>
      <c r="E127" s="290"/>
      <c r="F127" s="313" t="s">
        <v>2709</v>
      </c>
      <c r="G127" s="290"/>
      <c r="H127" s="290" t="s">
        <v>2759</v>
      </c>
      <c r="I127" s="290" t="s">
        <v>2711</v>
      </c>
      <c r="J127" s="290" t="s">
        <v>2760</v>
      </c>
      <c r="K127" s="338"/>
    </row>
    <row r="128" s="1" customFormat="1" ht="15" customHeight="1">
      <c r="B128" s="335"/>
      <c r="C128" s="290" t="s">
        <v>2657</v>
      </c>
      <c r="D128" s="290"/>
      <c r="E128" s="290"/>
      <c r="F128" s="313" t="s">
        <v>2709</v>
      </c>
      <c r="G128" s="290"/>
      <c r="H128" s="290" t="s">
        <v>2761</v>
      </c>
      <c r="I128" s="290" t="s">
        <v>2711</v>
      </c>
      <c r="J128" s="290" t="s">
        <v>2760</v>
      </c>
      <c r="K128" s="338"/>
    </row>
    <row r="129" s="1" customFormat="1" ht="15" customHeight="1">
      <c r="B129" s="335"/>
      <c r="C129" s="290" t="s">
        <v>2720</v>
      </c>
      <c r="D129" s="290"/>
      <c r="E129" s="290"/>
      <c r="F129" s="313" t="s">
        <v>2715</v>
      </c>
      <c r="G129" s="290"/>
      <c r="H129" s="290" t="s">
        <v>2721</v>
      </c>
      <c r="I129" s="290" t="s">
        <v>2711</v>
      </c>
      <c r="J129" s="290">
        <v>15</v>
      </c>
      <c r="K129" s="338"/>
    </row>
    <row r="130" s="1" customFormat="1" ht="15" customHeight="1">
      <c r="B130" s="335"/>
      <c r="C130" s="316" t="s">
        <v>2722</v>
      </c>
      <c r="D130" s="316"/>
      <c r="E130" s="316"/>
      <c r="F130" s="317" t="s">
        <v>2715</v>
      </c>
      <c r="G130" s="316"/>
      <c r="H130" s="316" t="s">
        <v>2723</v>
      </c>
      <c r="I130" s="316" t="s">
        <v>2711</v>
      </c>
      <c r="J130" s="316">
        <v>15</v>
      </c>
      <c r="K130" s="338"/>
    </row>
    <row r="131" s="1" customFormat="1" ht="15" customHeight="1">
      <c r="B131" s="335"/>
      <c r="C131" s="316" t="s">
        <v>2724</v>
      </c>
      <c r="D131" s="316"/>
      <c r="E131" s="316"/>
      <c r="F131" s="317" t="s">
        <v>2715</v>
      </c>
      <c r="G131" s="316"/>
      <c r="H131" s="316" t="s">
        <v>2725</v>
      </c>
      <c r="I131" s="316" t="s">
        <v>2711</v>
      </c>
      <c r="J131" s="316">
        <v>20</v>
      </c>
      <c r="K131" s="338"/>
    </row>
    <row r="132" s="1" customFormat="1" ht="15" customHeight="1">
      <c r="B132" s="335"/>
      <c r="C132" s="316" t="s">
        <v>2726</v>
      </c>
      <c r="D132" s="316"/>
      <c r="E132" s="316"/>
      <c r="F132" s="317" t="s">
        <v>2715</v>
      </c>
      <c r="G132" s="316"/>
      <c r="H132" s="316" t="s">
        <v>2727</v>
      </c>
      <c r="I132" s="316" t="s">
        <v>2711</v>
      </c>
      <c r="J132" s="316">
        <v>20</v>
      </c>
      <c r="K132" s="338"/>
    </row>
    <row r="133" s="1" customFormat="1" ht="15" customHeight="1">
      <c r="B133" s="335"/>
      <c r="C133" s="290" t="s">
        <v>2714</v>
      </c>
      <c r="D133" s="290"/>
      <c r="E133" s="290"/>
      <c r="F133" s="313" t="s">
        <v>2715</v>
      </c>
      <c r="G133" s="290"/>
      <c r="H133" s="290" t="s">
        <v>2749</v>
      </c>
      <c r="I133" s="290" t="s">
        <v>2711</v>
      </c>
      <c r="J133" s="290">
        <v>50</v>
      </c>
      <c r="K133" s="338"/>
    </row>
    <row r="134" s="1" customFormat="1" ht="15" customHeight="1">
      <c r="B134" s="335"/>
      <c r="C134" s="290" t="s">
        <v>2728</v>
      </c>
      <c r="D134" s="290"/>
      <c r="E134" s="290"/>
      <c r="F134" s="313" t="s">
        <v>2715</v>
      </c>
      <c r="G134" s="290"/>
      <c r="H134" s="290" t="s">
        <v>2749</v>
      </c>
      <c r="I134" s="290" t="s">
        <v>2711</v>
      </c>
      <c r="J134" s="290">
        <v>50</v>
      </c>
      <c r="K134" s="338"/>
    </row>
    <row r="135" s="1" customFormat="1" ht="15" customHeight="1">
      <c r="B135" s="335"/>
      <c r="C135" s="290" t="s">
        <v>2734</v>
      </c>
      <c r="D135" s="290"/>
      <c r="E135" s="290"/>
      <c r="F135" s="313" t="s">
        <v>2715</v>
      </c>
      <c r="G135" s="290"/>
      <c r="H135" s="290" t="s">
        <v>2749</v>
      </c>
      <c r="I135" s="290" t="s">
        <v>2711</v>
      </c>
      <c r="J135" s="290">
        <v>50</v>
      </c>
      <c r="K135" s="338"/>
    </row>
    <row r="136" s="1" customFormat="1" ht="15" customHeight="1">
      <c r="B136" s="335"/>
      <c r="C136" s="290" t="s">
        <v>2736</v>
      </c>
      <c r="D136" s="290"/>
      <c r="E136" s="290"/>
      <c r="F136" s="313" t="s">
        <v>2715</v>
      </c>
      <c r="G136" s="290"/>
      <c r="H136" s="290" t="s">
        <v>2749</v>
      </c>
      <c r="I136" s="290" t="s">
        <v>2711</v>
      </c>
      <c r="J136" s="290">
        <v>50</v>
      </c>
      <c r="K136" s="338"/>
    </row>
    <row r="137" s="1" customFormat="1" ht="15" customHeight="1">
      <c r="B137" s="335"/>
      <c r="C137" s="290" t="s">
        <v>2737</v>
      </c>
      <c r="D137" s="290"/>
      <c r="E137" s="290"/>
      <c r="F137" s="313" t="s">
        <v>2715</v>
      </c>
      <c r="G137" s="290"/>
      <c r="H137" s="290" t="s">
        <v>2762</v>
      </c>
      <c r="I137" s="290" t="s">
        <v>2711</v>
      </c>
      <c r="J137" s="290">
        <v>255</v>
      </c>
      <c r="K137" s="338"/>
    </row>
    <row r="138" s="1" customFormat="1" ht="15" customHeight="1">
      <c r="B138" s="335"/>
      <c r="C138" s="290" t="s">
        <v>2739</v>
      </c>
      <c r="D138" s="290"/>
      <c r="E138" s="290"/>
      <c r="F138" s="313" t="s">
        <v>2709</v>
      </c>
      <c r="G138" s="290"/>
      <c r="H138" s="290" t="s">
        <v>2763</v>
      </c>
      <c r="I138" s="290" t="s">
        <v>2741</v>
      </c>
      <c r="J138" s="290"/>
      <c r="K138" s="338"/>
    </row>
    <row r="139" s="1" customFormat="1" ht="15" customHeight="1">
      <c r="B139" s="335"/>
      <c r="C139" s="290" t="s">
        <v>2742</v>
      </c>
      <c r="D139" s="290"/>
      <c r="E139" s="290"/>
      <c r="F139" s="313" t="s">
        <v>2709</v>
      </c>
      <c r="G139" s="290"/>
      <c r="H139" s="290" t="s">
        <v>2764</v>
      </c>
      <c r="I139" s="290" t="s">
        <v>2744</v>
      </c>
      <c r="J139" s="290"/>
      <c r="K139" s="338"/>
    </row>
    <row r="140" s="1" customFormat="1" ht="15" customHeight="1">
      <c r="B140" s="335"/>
      <c r="C140" s="290" t="s">
        <v>2745</v>
      </c>
      <c r="D140" s="290"/>
      <c r="E140" s="290"/>
      <c r="F140" s="313" t="s">
        <v>2709</v>
      </c>
      <c r="G140" s="290"/>
      <c r="H140" s="290" t="s">
        <v>2745</v>
      </c>
      <c r="I140" s="290" t="s">
        <v>2744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2709</v>
      </c>
      <c r="G141" s="290"/>
      <c r="H141" s="290" t="s">
        <v>2765</v>
      </c>
      <c r="I141" s="290" t="s">
        <v>2744</v>
      </c>
      <c r="J141" s="290"/>
      <c r="K141" s="338"/>
    </row>
    <row r="142" s="1" customFormat="1" ht="15" customHeight="1">
      <c r="B142" s="335"/>
      <c r="C142" s="290" t="s">
        <v>2766</v>
      </c>
      <c r="D142" s="290"/>
      <c r="E142" s="290"/>
      <c r="F142" s="313" t="s">
        <v>2709</v>
      </c>
      <c r="G142" s="290"/>
      <c r="H142" s="290" t="s">
        <v>2767</v>
      </c>
      <c r="I142" s="290" t="s">
        <v>2744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2768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2703</v>
      </c>
      <c r="D148" s="305"/>
      <c r="E148" s="305"/>
      <c r="F148" s="305" t="s">
        <v>2704</v>
      </c>
      <c r="G148" s="306"/>
      <c r="H148" s="305" t="s">
        <v>54</v>
      </c>
      <c r="I148" s="305" t="s">
        <v>57</v>
      </c>
      <c r="J148" s="305" t="s">
        <v>2705</v>
      </c>
      <c r="K148" s="304"/>
    </row>
    <row r="149" s="1" customFormat="1" ht="17.25" customHeight="1">
      <c r="B149" s="302"/>
      <c r="C149" s="307" t="s">
        <v>2706</v>
      </c>
      <c r="D149" s="307"/>
      <c r="E149" s="307"/>
      <c r="F149" s="308" t="s">
        <v>2707</v>
      </c>
      <c r="G149" s="309"/>
      <c r="H149" s="307"/>
      <c r="I149" s="307"/>
      <c r="J149" s="307" t="s">
        <v>2708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2712</v>
      </c>
      <c r="D151" s="290"/>
      <c r="E151" s="290"/>
      <c r="F151" s="343" t="s">
        <v>2709</v>
      </c>
      <c r="G151" s="290"/>
      <c r="H151" s="342" t="s">
        <v>2749</v>
      </c>
      <c r="I151" s="342" t="s">
        <v>2711</v>
      </c>
      <c r="J151" s="342">
        <v>120</v>
      </c>
      <c r="K151" s="338"/>
    </row>
    <row r="152" s="1" customFormat="1" ht="15" customHeight="1">
      <c r="B152" s="315"/>
      <c r="C152" s="342" t="s">
        <v>2758</v>
      </c>
      <c r="D152" s="290"/>
      <c r="E152" s="290"/>
      <c r="F152" s="343" t="s">
        <v>2709</v>
      </c>
      <c r="G152" s="290"/>
      <c r="H152" s="342" t="s">
        <v>2769</v>
      </c>
      <c r="I152" s="342" t="s">
        <v>2711</v>
      </c>
      <c r="J152" s="342" t="s">
        <v>2760</v>
      </c>
      <c r="K152" s="338"/>
    </row>
    <row r="153" s="1" customFormat="1" ht="15" customHeight="1">
      <c r="B153" s="315"/>
      <c r="C153" s="342" t="s">
        <v>2657</v>
      </c>
      <c r="D153" s="290"/>
      <c r="E153" s="290"/>
      <c r="F153" s="343" t="s">
        <v>2709</v>
      </c>
      <c r="G153" s="290"/>
      <c r="H153" s="342" t="s">
        <v>2770</v>
      </c>
      <c r="I153" s="342" t="s">
        <v>2711</v>
      </c>
      <c r="J153" s="342" t="s">
        <v>2760</v>
      </c>
      <c r="K153" s="338"/>
    </row>
    <row r="154" s="1" customFormat="1" ht="15" customHeight="1">
      <c r="B154" s="315"/>
      <c r="C154" s="342" t="s">
        <v>2714</v>
      </c>
      <c r="D154" s="290"/>
      <c r="E154" s="290"/>
      <c r="F154" s="343" t="s">
        <v>2715</v>
      </c>
      <c r="G154" s="290"/>
      <c r="H154" s="342" t="s">
        <v>2749</v>
      </c>
      <c r="I154" s="342" t="s">
        <v>2711</v>
      </c>
      <c r="J154" s="342">
        <v>50</v>
      </c>
      <c r="K154" s="338"/>
    </row>
    <row r="155" s="1" customFormat="1" ht="15" customHeight="1">
      <c r="B155" s="315"/>
      <c r="C155" s="342" t="s">
        <v>2717</v>
      </c>
      <c r="D155" s="290"/>
      <c r="E155" s="290"/>
      <c r="F155" s="343" t="s">
        <v>2709</v>
      </c>
      <c r="G155" s="290"/>
      <c r="H155" s="342" t="s">
        <v>2749</v>
      </c>
      <c r="I155" s="342" t="s">
        <v>2719</v>
      </c>
      <c r="J155" s="342"/>
      <c r="K155" s="338"/>
    </row>
    <row r="156" s="1" customFormat="1" ht="15" customHeight="1">
      <c r="B156" s="315"/>
      <c r="C156" s="342" t="s">
        <v>2728</v>
      </c>
      <c r="D156" s="290"/>
      <c r="E156" s="290"/>
      <c r="F156" s="343" t="s">
        <v>2715</v>
      </c>
      <c r="G156" s="290"/>
      <c r="H156" s="342" t="s">
        <v>2749</v>
      </c>
      <c r="I156" s="342" t="s">
        <v>2711</v>
      </c>
      <c r="J156" s="342">
        <v>50</v>
      </c>
      <c r="K156" s="338"/>
    </row>
    <row r="157" s="1" customFormat="1" ht="15" customHeight="1">
      <c r="B157" s="315"/>
      <c r="C157" s="342" t="s">
        <v>2736</v>
      </c>
      <c r="D157" s="290"/>
      <c r="E157" s="290"/>
      <c r="F157" s="343" t="s">
        <v>2715</v>
      </c>
      <c r="G157" s="290"/>
      <c r="H157" s="342" t="s">
        <v>2749</v>
      </c>
      <c r="I157" s="342" t="s">
        <v>2711</v>
      </c>
      <c r="J157" s="342">
        <v>50</v>
      </c>
      <c r="K157" s="338"/>
    </row>
    <row r="158" s="1" customFormat="1" ht="15" customHeight="1">
      <c r="B158" s="315"/>
      <c r="C158" s="342" t="s">
        <v>2734</v>
      </c>
      <c r="D158" s="290"/>
      <c r="E158" s="290"/>
      <c r="F158" s="343" t="s">
        <v>2715</v>
      </c>
      <c r="G158" s="290"/>
      <c r="H158" s="342" t="s">
        <v>2749</v>
      </c>
      <c r="I158" s="342" t="s">
        <v>2711</v>
      </c>
      <c r="J158" s="342">
        <v>50</v>
      </c>
      <c r="K158" s="338"/>
    </row>
    <row r="159" s="1" customFormat="1" ht="15" customHeight="1">
      <c r="B159" s="315"/>
      <c r="C159" s="342" t="s">
        <v>93</v>
      </c>
      <c r="D159" s="290"/>
      <c r="E159" s="290"/>
      <c r="F159" s="343" t="s">
        <v>2709</v>
      </c>
      <c r="G159" s="290"/>
      <c r="H159" s="342" t="s">
        <v>2771</v>
      </c>
      <c r="I159" s="342" t="s">
        <v>2711</v>
      </c>
      <c r="J159" s="342" t="s">
        <v>2772</v>
      </c>
      <c r="K159" s="338"/>
    </row>
    <row r="160" s="1" customFormat="1" ht="15" customHeight="1">
      <c r="B160" s="315"/>
      <c r="C160" s="342" t="s">
        <v>2773</v>
      </c>
      <c r="D160" s="290"/>
      <c r="E160" s="290"/>
      <c r="F160" s="343" t="s">
        <v>2709</v>
      </c>
      <c r="G160" s="290"/>
      <c r="H160" s="342" t="s">
        <v>2774</v>
      </c>
      <c r="I160" s="342" t="s">
        <v>2744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2775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2703</v>
      </c>
      <c r="D166" s="305"/>
      <c r="E166" s="305"/>
      <c r="F166" s="305" t="s">
        <v>2704</v>
      </c>
      <c r="G166" s="347"/>
      <c r="H166" s="348" t="s">
        <v>54</v>
      </c>
      <c r="I166" s="348" t="s">
        <v>57</v>
      </c>
      <c r="J166" s="305" t="s">
        <v>2705</v>
      </c>
      <c r="K166" s="282"/>
    </row>
    <row r="167" s="1" customFormat="1" ht="17.25" customHeight="1">
      <c r="B167" s="283"/>
      <c r="C167" s="307" t="s">
        <v>2706</v>
      </c>
      <c r="D167" s="307"/>
      <c r="E167" s="307"/>
      <c r="F167" s="308" t="s">
        <v>2707</v>
      </c>
      <c r="G167" s="349"/>
      <c r="H167" s="350"/>
      <c r="I167" s="350"/>
      <c r="J167" s="307" t="s">
        <v>2708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2712</v>
      </c>
      <c r="D169" s="290"/>
      <c r="E169" s="290"/>
      <c r="F169" s="313" t="s">
        <v>2709</v>
      </c>
      <c r="G169" s="290"/>
      <c r="H169" s="290" t="s">
        <v>2749</v>
      </c>
      <c r="I169" s="290" t="s">
        <v>2711</v>
      </c>
      <c r="J169" s="290">
        <v>120</v>
      </c>
      <c r="K169" s="338"/>
    </row>
    <row r="170" s="1" customFormat="1" ht="15" customHeight="1">
      <c r="B170" s="315"/>
      <c r="C170" s="290" t="s">
        <v>2758</v>
      </c>
      <c r="D170" s="290"/>
      <c r="E170" s="290"/>
      <c r="F170" s="313" t="s">
        <v>2709</v>
      </c>
      <c r="G170" s="290"/>
      <c r="H170" s="290" t="s">
        <v>2759</v>
      </c>
      <c r="I170" s="290" t="s">
        <v>2711</v>
      </c>
      <c r="J170" s="290" t="s">
        <v>2760</v>
      </c>
      <c r="K170" s="338"/>
    </row>
    <row r="171" s="1" customFormat="1" ht="15" customHeight="1">
      <c r="B171" s="315"/>
      <c r="C171" s="290" t="s">
        <v>2657</v>
      </c>
      <c r="D171" s="290"/>
      <c r="E171" s="290"/>
      <c r="F171" s="313" t="s">
        <v>2709</v>
      </c>
      <c r="G171" s="290"/>
      <c r="H171" s="290" t="s">
        <v>2776</v>
      </c>
      <c r="I171" s="290" t="s">
        <v>2711</v>
      </c>
      <c r="J171" s="290" t="s">
        <v>2760</v>
      </c>
      <c r="K171" s="338"/>
    </row>
    <row r="172" s="1" customFormat="1" ht="15" customHeight="1">
      <c r="B172" s="315"/>
      <c r="C172" s="290" t="s">
        <v>2714</v>
      </c>
      <c r="D172" s="290"/>
      <c r="E172" s="290"/>
      <c r="F172" s="313" t="s">
        <v>2715</v>
      </c>
      <c r="G172" s="290"/>
      <c r="H172" s="290" t="s">
        <v>2776</v>
      </c>
      <c r="I172" s="290" t="s">
        <v>2711</v>
      </c>
      <c r="J172" s="290">
        <v>50</v>
      </c>
      <c r="K172" s="338"/>
    </row>
    <row r="173" s="1" customFormat="1" ht="15" customHeight="1">
      <c r="B173" s="315"/>
      <c r="C173" s="290" t="s">
        <v>2717</v>
      </c>
      <c r="D173" s="290"/>
      <c r="E173" s="290"/>
      <c r="F173" s="313" t="s">
        <v>2709</v>
      </c>
      <c r="G173" s="290"/>
      <c r="H173" s="290" t="s">
        <v>2776</v>
      </c>
      <c r="I173" s="290" t="s">
        <v>2719</v>
      </c>
      <c r="J173" s="290"/>
      <c r="K173" s="338"/>
    </row>
    <row r="174" s="1" customFormat="1" ht="15" customHeight="1">
      <c r="B174" s="315"/>
      <c r="C174" s="290" t="s">
        <v>2728</v>
      </c>
      <c r="D174" s="290"/>
      <c r="E174" s="290"/>
      <c r="F174" s="313" t="s">
        <v>2715</v>
      </c>
      <c r="G174" s="290"/>
      <c r="H174" s="290" t="s">
        <v>2776</v>
      </c>
      <c r="I174" s="290" t="s">
        <v>2711</v>
      </c>
      <c r="J174" s="290">
        <v>50</v>
      </c>
      <c r="K174" s="338"/>
    </row>
    <row r="175" s="1" customFormat="1" ht="15" customHeight="1">
      <c r="B175" s="315"/>
      <c r="C175" s="290" t="s">
        <v>2736</v>
      </c>
      <c r="D175" s="290"/>
      <c r="E175" s="290"/>
      <c r="F175" s="313" t="s">
        <v>2715</v>
      </c>
      <c r="G175" s="290"/>
      <c r="H175" s="290" t="s">
        <v>2776</v>
      </c>
      <c r="I175" s="290" t="s">
        <v>2711</v>
      </c>
      <c r="J175" s="290">
        <v>50</v>
      </c>
      <c r="K175" s="338"/>
    </row>
    <row r="176" s="1" customFormat="1" ht="15" customHeight="1">
      <c r="B176" s="315"/>
      <c r="C176" s="290" t="s">
        <v>2734</v>
      </c>
      <c r="D176" s="290"/>
      <c r="E176" s="290"/>
      <c r="F176" s="313" t="s">
        <v>2715</v>
      </c>
      <c r="G176" s="290"/>
      <c r="H176" s="290" t="s">
        <v>2776</v>
      </c>
      <c r="I176" s="290" t="s">
        <v>2711</v>
      </c>
      <c r="J176" s="290">
        <v>50</v>
      </c>
      <c r="K176" s="338"/>
    </row>
    <row r="177" s="1" customFormat="1" ht="15" customHeight="1">
      <c r="B177" s="315"/>
      <c r="C177" s="290" t="s">
        <v>114</v>
      </c>
      <c r="D177" s="290"/>
      <c r="E177" s="290"/>
      <c r="F177" s="313" t="s">
        <v>2709</v>
      </c>
      <c r="G177" s="290"/>
      <c r="H177" s="290" t="s">
        <v>2777</v>
      </c>
      <c r="I177" s="290" t="s">
        <v>2778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2709</v>
      </c>
      <c r="G178" s="290"/>
      <c r="H178" s="290" t="s">
        <v>2779</v>
      </c>
      <c r="I178" s="290" t="s">
        <v>2780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2709</v>
      </c>
      <c r="G179" s="290"/>
      <c r="H179" s="290" t="s">
        <v>2781</v>
      </c>
      <c r="I179" s="290" t="s">
        <v>2711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2709</v>
      </c>
      <c r="G180" s="290"/>
      <c r="H180" s="290" t="s">
        <v>2782</v>
      </c>
      <c r="I180" s="290" t="s">
        <v>2711</v>
      </c>
      <c r="J180" s="290">
        <v>255</v>
      </c>
      <c r="K180" s="338"/>
    </row>
    <row r="181" s="1" customFormat="1" ht="15" customHeight="1">
      <c r="B181" s="315"/>
      <c r="C181" s="290" t="s">
        <v>115</v>
      </c>
      <c r="D181" s="290"/>
      <c r="E181" s="290"/>
      <c r="F181" s="313" t="s">
        <v>2709</v>
      </c>
      <c r="G181" s="290"/>
      <c r="H181" s="290" t="s">
        <v>2673</v>
      </c>
      <c r="I181" s="290" t="s">
        <v>2711</v>
      </c>
      <c r="J181" s="290">
        <v>10</v>
      </c>
      <c r="K181" s="338"/>
    </row>
    <row r="182" s="1" customFormat="1" ht="15" customHeight="1">
      <c r="B182" s="315"/>
      <c r="C182" s="290" t="s">
        <v>116</v>
      </c>
      <c r="D182" s="290"/>
      <c r="E182" s="290"/>
      <c r="F182" s="313" t="s">
        <v>2709</v>
      </c>
      <c r="G182" s="290"/>
      <c r="H182" s="290" t="s">
        <v>2783</v>
      </c>
      <c r="I182" s="290" t="s">
        <v>2744</v>
      </c>
      <c r="J182" s="290"/>
      <c r="K182" s="338"/>
    </row>
    <row r="183" s="1" customFormat="1" ht="15" customHeight="1">
      <c r="B183" s="315"/>
      <c r="C183" s="290" t="s">
        <v>2784</v>
      </c>
      <c r="D183" s="290"/>
      <c r="E183" s="290"/>
      <c r="F183" s="313" t="s">
        <v>2709</v>
      </c>
      <c r="G183" s="290"/>
      <c r="H183" s="290" t="s">
        <v>2785</v>
      </c>
      <c r="I183" s="290" t="s">
        <v>2744</v>
      </c>
      <c r="J183" s="290"/>
      <c r="K183" s="338"/>
    </row>
    <row r="184" s="1" customFormat="1" ht="15" customHeight="1">
      <c r="B184" s="315"/>
      <c r="C184" s="290" t="s">
        <v>2773</v>
      </c>
      <c r="D184" s="290"/>
      <c r="E184" s="290"/>
      <c r="F184" s="313" t="s">
        <v>2709</v>
      </c>
      <c r="G184" s="290"/>
      <c r="H184" s="290" t="s">
        <v>2786</v>
      </c>
      <c r="I184" s="290" t="s">
        <v>2744</v>
      </c>
      <c r="J184" s="290"/>
      <c r="K184" s="338"/>
    </row>
    <row r="185" s="1" customFormat="1" ht="15" customHeight="1">
      <c r="B185" s="315"/>
      <c r="C185" s="290" t="s">
        <v>118</v>
      </c>
      <c r="D185" s="290"/>
      <c r="E185" s="290"/>
      <c r="F185" s="313" t="s">
        <v>2715</v>
      </c>
      <c r="G185" s="290"/>
      <c r="H185" s="290" t="s">
        <v>2787</v>
      </c>
      <c r="I185" s="290" t="s">
        <v>2711</v>
      </c>
      <c r="J185" s="290">
        <v>50</v>
      </c>
      <c r="K185" s="338"/>
    </row>
    <row r="186" s="1" customFormat="1" ht="15" customHeight="1">
      <c r="B186" s="315"/>
      <c r="C186" s="290" t="s">
        <v>2788</v>
      </c>
      <c r="D186" s="290"/>
      <c r="E186" s="290"/>
      <c r="F186" s="313" t="s">
        <v>2715</v>
      </c>
      <c r="G186" s="290"/>
      <c r="H186" s="290" t="s">
        <v>2789</v>
      </c>
      <c r="I186" s="290" t="s">
        <v>2790</v>
      </c>
      <c r="J186" s="290"/>
      <c r="K186" s="338"/>
    </row>
    <row r="187" s="1" customFormat="1" ht="15" customHeight="1">
      <c r="B187" s="315"/>
      <c r="C187" s="290" t="s">
        <v>2791</v>
      </c>
      <c r="D187" s="290"/>
      <c r="E187" s="290"/>
      <c r="F187" s="313" t="s">
        <v>2715</v>
      </c>
      <c r="G187" s="290"/>
      <c r="H187" s="290" t="s">
        <v>2792</v>
      </c>
      <c r="I187" s="290" t="s">
        <v>2790</v>
      </c>
      <c r="J187" s="290"/>
      <c r="K187" s="338"/>
    </row>
    <row r="188" s="1" customFormat="1" ht="15" customHeight="1">
      <c r="B188" s="315"/>
      <c r="C188" s="290" t="s">
        <v>2793</v>
      </c>
      <c r="D188" s="290"/>
      <c r="E188" s="290"/>
      <c r="F188" s="313" t="s">
        <v>2715</v>
      </c>
      <c r="G188" s="290"/>
      <c r="H188" s="290" t="s">
        <v>2794</v>
      </c>
      <c r="I188" s="290" t="s">
        <v>2790</v>
      </c>
      <c r="J188" s="290"/>
      <c r="K188" s="338"/>
    </row>
    <row r="189" s="1" customFormat="1" ht="15" customHeight="1">
      <c r="B189" s="315"/>
      <c r="C189" s="351" t="s">
        <v>2795</v>
      </c>
      <c r="D189" s="290"/>
      <c r="E189" s="290"/>
      <c r="F189" s="313" t="s">
        <v>2715</v>
      </c>
      <c r="G189" s="290"/>
      <c r="H189" s="290" t="s">
        <v>2796</v>
      </c>
      <c r="I189" s="290" t="s">
        <v>2797</v>
      </c>
      <c r="J189" s="352" t="s">
        <v>2798</v>
      </c>
      <c r="K189" s="338"/>
    </row>
    <row r="190" s="1" customFormat="1" ht="15" customHeight="1">
      <c r="B190" s="315"/>
      <c r="C190" s="351" t="s">
        <v>42</v>
      </c>
      <c r="D190" s="290"/>
      <c r="E190" s="290"/>
      <c r="F190" s="313" t="s">
        <v>2709</v>
      </c>
      <c r="G190" s="290"/>
      <c r="H190" s="287" t="s">
        <v>2799</v>
      </c>
      <c r="I190" s="290" t="s">
        <v>2800</v>
      </c>
      <c r="J190" s="290"/>
      <c r="K190" s="338"/>
    </row>
    <row r="191" s="1" customFormat="1" ht="15" customHeight="1">
      <c r="B191" s="315"/>
      <c r="C191" s="351" t="s">
        <v>2801</v>
      </c>
      <c r="D191" s="290"/>
      <c r="E191" s="290"/>
      <c r="F191" s="313" t="s">
        <v>2709</v>
      </c>
      <c r="G191" s="290"/>
      <c r="H191" s="290" t="s">
        <v>2802</v>
      </c>
      <c r="I191" s="290" t="s">
        <v>2744</v>
      </c>
      <c r="J191" s="290"/>
      <c r="K191" s="338"/>
    </row>
    <row r="192" s="1" customFormat="1" ht="15" customHeight="1">
      <c r="B192" s="315"/>
      <c r="C192" s="351" t="s">
        <v>2803</v>
      </c>
      <c r="D192" s="290"/>
      <c r="E192" s="290"/>
      <c r="F192" s="313" t="s">
        <v>2709</v>
      </c>
      <c r="G192" s="290"/>
      <c r="H192" s="290" t="s">
        <v>2804</v>
      </c>
      <c r="I192" s="290" t="s">
        <v>2744</v>
      </c>
      <c r="J192" s="290"/>
      <c r="K192" s="338"/>
    </row>
    <row r="193" s="1" customFormat="1" ht="15" customHeight="1">
      <c r="B193" s="315"/>
      <c r="C193" s="351" t="s">
        <v>2805</v>
      </c>
      <c r="D193" s="290"/>
      <c r="E193" s="290"/>
      <c r="F193" s="313" t="s">
        <v>2715</v>
      </c>
      <c r="G193" s="290"/>
      <c r="H193" s="290" t="s">
        <v>2806</v>
      </c>
      <c r="I193" s="290" t="s">
        <v>2744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2807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2808</v>
      </c>
      <c r="D200" s="354"/>
      <c r="E200" s="354"/>
      <c r="F200" s="354" t="s">
        <v>2809</v>
      </c>
      <c r="G200" s="355"/>
      <c r="H200" s="354" t="s">
        <v>2810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2800</v>
      </c>
      <c r="D202" s="290"/>
      <c r="E202" s="290"/>
      <c r="F202" s="313" t="s">
        <v>43</v>
      </c>
      <c r="G202" s="290"/>
      <c r="H202" s="290" t="s">
        <v>2811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44</v>
      </c>
      <c r="G203" s="290"/>
      <c r="H203" s="290" t="s">
        <v>2812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2813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45</v>
      </c>
      <c r="G205" s="290"/>
      <c r="H205" s="290" t="s">
        <v>2814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46</v>
      </c>
      <c r="G206" s="290"/>
      <c r="H206" s="290" t="s">
        <v>2815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2756</v>
      </c>
      <c r="D208" s="290"/>
      <c r="E208" s="290"/>
      <c r="F208" s="313" t="s">
        <v>79</v>
      </c>
      <c r="G208" s="290"/>
      <c r="H208" s="290" t="s">
        <v>2816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2653</v>
      </c>
      <c r="G209" s="290"/>
      <c r="H209" s="290" t="s">
        <v>2654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2651</v>
      </c>
      <c r="G210" s="290"/>
      <c r="H210" s="290" t="s">
        <v>2817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2655</v>
      </c>
      <c r="G211" s="351"/>
      <c r="H211" s="342" t="s">
        <v>2656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2545</v>
      </c>
      <c r="G212" s="351"/>
      <c r="H212" s="342" t="s">
        <v>621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2780</v>
      </c>
      <c r="D214" s="290"/>
      <c r="E214" s="290"/>
      <c r="F214" s="313">
        <v>1</v>
      </c>
      <c r="G214" s="351"/>
      <c r="H214" s="342" t="s">
        <v>2818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2819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2820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2821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DESKTOP-OCAMGMR\pe3k182</dc:creator>
  <cp:lastModifiedBy>DESKTOP-OCAMGMR\pe3k182</cp:lastModifiedBy>
  <dcterms:created xsi:type="dcterms:W3CDTF">2023-09-14T13:48:20Z</dcterms:created>
  <dcterms:modified xsi:type="dcterms:W3CDTF">2023-09-14T13:48:32Z</dcterms:modified>
</cp:coreProperties>
</file>